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11/relationships/webextensiontaskpanes" Target="xl/webextensions/taskpanes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7"/>
  <workbookPr/>
  <mc:AlternateContent xmlns:mc="http://schemas.openxmlformats.org/markup-compatibility/2006">
    <mc:Choice Requires="x15">
      <x15ac:absPath xmlns:x15ac="http://schemas.microsoft.com/office/spreadsheetml/2010/11/ac" url="https://bitsigma-my.sharepoint.com/personal/info_bitsigma_trading/Documents/0 BST WEB SITE DOCUMENTS 2025/PAGINA FINANZAS PERSONALES/"/>
    </mc:Choice>
  </mc:AlternateContent>
  <xr:revisionPtr revIDLastSave="51" documentId="11_CF05956B9D085F2DDA42A17DCE9F158BE6D12B71" xr6:coauthVersionLast="47" xr6:coauthVersionMax="47" xr10:uidLastSave="{289D3808-B336-4409-BBC0-386CF615A660}"/>
  <bookViews>
    <workbookView xWindow="28680" yWindow="-1155" windowWidth="38640" windowHeight="21120" tabRatio="500" xr2:uid="{00000000-000D-0000-FFFF-FFFF00000000}"/>
  </bookViews>
  <sheets>
    <sheet name="📊 CREDIT SCORE" sheetId="1" r:id="rId1"/>
    <sheet name="💰 PRESUPUESTO 50-30-20" sheetId="2" r:id="rId2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38" i="1" l="1"/>
  <c r="E32" i="1"/>
  <c r="E42" i="1"/>
  <c r="E27" i="1"/>
  <c r="E22" i="1"/>
  <c r="D48" i="2"/>
  <c r="C48" i="2"/>
  <c r="E47" i="2"/>
  <c r="E46" i="2"/>
  <c r="E45" i="2"/>
  <c r="E44" i="2"/>
  <c r="D40" i="2"/>
  <c r="C40" i="2"/>
  <c r="E39" i="2"/>
  <c r="E38" i="2"/>
  <c r="E37" i="2"/>
  <c r="E36" i="2"/>
  <c r="E35" i="2"/>
  <c r="E34" i="2"/>
  <c r="D30" i="2"/>
  <c r="C30" i="2"/>
  <c r="E29" i="2"/>
  <c r="E28" i="2"/>
  <c r="E27" i="2"/>
  <c r="E26" i="2"/>
  <c r="E25" i="2"/>
  <c r="E24" i="2"/>
  <c r="E23" i="2"/>
  <c r="E22" i="2"/>
  <c r="E18" i="2"/>
  <c r="E28" i="1" l="1"/>
  <c r="E46" i="1"/>
  <c r="B45" i="1"/>
  <c r="E45" i="1"/>
  <c r="F53" i="2"/>
  <c r="F34" i="2"/>
  <c r="F29" i="2"/>
  <c r="F28" i="2"/>
  <c r="F26" i="2"/>
  <c r="F24" i="2"/>
  <c r="F23" i="2"/>
  <c r="E54" i="2"/>
  <c r="F54" i="2"/>
  <c r="F39" i="2"/>
  <c r="F35" i="2"/>
  <c r="E30" i="2"/>
  <c r="F25" i="2"/>
  <c r="F22" i="2"/>
  <c r="F52" i="2"/>
  <c r="D54" i="2"/>
  <c r="D53" i="2"/>
  <c r="F40" i="2"/>
  <c r="F45" i="2"/>
  <c r="E53" i="2"/>
  <c r="E52" i="2"/>
  <c r="F47" i="2"/>
  <c r="E55" i="2"/>
  <c r="D52" i="2"/>
  <c r="F44" i="2"/>
  <c r="F48" i="2"/>
  <c r="E48" i="2"/>
  <c r="E40" i="2"/>
  <c r="F38" i="2"/>
  <c r="F37" i="2"/>
  <c r="F36" i="2"/>
  <c r="F30" i="2"/>
  <c r="F27" i="2"/>
  <c r="F46" i="2"/>
</calcChain>
</file>

<file path=xl/sharedStrings.xml><?xml version="1.0" encoding="utf-8"?>
<sst xmlns="http://schemas.openxmlformats.org/spreadsheetml/2006/main" count="173" uniqueCount="149">
  <si>
    <t>BITSIGMA TRADING LLC</t>
  </si>
  <si>
    <t>SIMULADOR DE CREDIT SCORE — ¿Qué sube y qué baja tu puntaje?</t>
  </si>
  <si>
    <t>bitsigma.trading  ·  @bitsigmatrading  ·  Chicago, IL</t>
  </si>
  <si>
    <t>✏️  LLENA SOLO LAS CELDAS AMARILLAS — Tu score estimado se calcula automáticamente</t>
  </si>
  <si>
    <t>LOS 5 FACTORES QUE COMPONEN TU CREDIT SCORE (FICO)</t>
  </si>
  <si>
    <t>FACTOR</t>
  </si>
  <si>
    <t>PESO</t>
  </si>
  <si>
    <t>TU SITUACIÓN</t>
  </si>
  <si>
    <t>PUNTOS EST.</t>
  </si>
  <si>
    <t>1. Historial de Pagos</t>
  </si>
  <si>
    <t>35%</t>
  </si>
  <si>
    <t>¿Pagas a tiempo siempre?</t>
  </si>
  <si>
    <t>2. Utilización de Crédito</t>
  </si>
  <si>
    <t>30%</t>
  </si>
  <si>
    <t>% de límite que usas</t>
  </si>
  <si>
    <t>3. Longitud del Historial</t>
  </si>
  <si>
    <t>15%</t>
  </si>
  <si>
    <t>Años con crédito activo</t>
  </si>
  <si>
    <t>4. Tipos de Crédito</t>
  </si>
  <si>
    <t>10%</t>
  </si>
  <si>
    <t>Variedad de cuentas</t>
  </si>
  <si>
    <t>5. Crédito Nuevo</t>
  </si>
  <si>
    <t>Solicitudes recientes</t>
  </si>
  <si>
    <t>📝  INGRESA TU INFORMACIÓN — Sé honesto para obtener un resultado real</t>
  </si>
  <si>
    <t xml:space="preserve">  FACTOR 1 · HISTORIAL DE PAGOS (35% de tu score)</t>
  </si>
  <si>
    <t>¿Tienes pagos atrasados 30+ días en los últimos 2 años?</t>
  </si>
  <si>
    <t>No</t>
  </si>
  <si>
    <t>¿Tienes cuentas en colecciones actualmente?</t>
  </si>
  <si>
    <t>¿Tienes algún bankruptcy (quiebra) en tu historial?</t>
  </si>
  <si>
    <t>→ Puntos Factor 1 (máx 350):</t>
  </si>
  <si>
    <t xml:space="preserve">  FACTOR 2 · UTILIZACIÓN DE CRÉDITO (30% de tu score)</t>
  </si>
  <si>
    <t>Límite total de todas tus tarjetas ($):</t>
  </si>
  <si>
    <t>Saldo total que debes en tarjetas ($):</t>
  </si>
  <si>
    <t>→ Tu utilización actual:</t>
  </si>
  <si>
    <t>→ Puntos Factor 2 (máx 300):</t>
  </si>
  <si>
    <t xml:space="preserve">  FACTOR 3 · LONGITUD DEL HISTORIAL (15% de tu score)</t>
  </si>
  <si>
    <t>¿Cuántos años llevas con crédito activo en USA?</t>
  </si>
  <si>
    <t>→ Puntos Factor 3 (máx 150):</t>
  </si>
  <si>
    <t xml:space="preserve">  FACTOR 4 · TIPOS DE CRÉDITO (10% de tu score)</t>
  </si>
  <si>
    <t>¿Tienes tarjeta(s) de crédito activa(s)?</t>
  </si>
  <si>
    <t>Sí</t>
  </si>
  <si>
    <t>¿Tienes préstamo de auto o personal?</t>
  </si>
  <si>
    <t>¿Tienes hipoteca o préstamo estudiantil?</t>
  </si>
  <si>
    <t>→ Puntos Factor 4 (máx 100):</t>
  </si>
  <si>
    <t xml:space="preserve">  FACTOR 5 · CRÉDITO NUEVO (10% de tu score)</t>
  </si>
  <si>
    <t>¿Cuántas solicitudes de crédito hiciste en los últimos 12 meses?</t>
  </si>
  <si>
    <t>→ Puntos Factor 5 (máx 100):</t>
  </si>
  <si>
    <t>🎯  TU CREDIT SCORE ESTIMADO</t>
  </si>
  <si>
    <t>* Estimación educativa basada en factores FICO. No reemplaza tu score oficial.</t>
  </si>
  <si>
    <t>📊  TABLA DE REFERENCIA — ¿QUÉ SIGNIFICA TU SCORE?</t>
  </si>
  <si>
    <t>RANGO</t>
  </si>
  <si>
    <t>CALIFICACIÓN</t>
  </si>
  <si>
    <t>TASA HIPOTECA EST.</t>
  </si>
  <si>
    <t>TASA TARJETA EST.</t>
  </si>
  <si>
    <t>IMPACTO</t>
  </si>
  <si>
    <t>800-850</t>
  </si>
  <si>
    <t>🏆 Excepcional</t>
  </si>
  <si>
    <t>~6.5%</t>
  </si>
  <si>
    <t>~15%</t>
  </si>
  <si>
    <t>Las mejores ofertas del mercado</t>
  </si>
  <si>
    <t>740-799</t>
  </si>
  <si>
    <t>✅ Muy Bueno</t>
  </si>
  <si>
    <t>~6.8%</t>
  </si>
  <si>
    <t>~18%</t>
  </si>
  <si>
    <t>Aprobación fácil, buenas tasas</t>
  </si>
  <si>
    <t>670-739</t>
  </si>
  <si>
    <t>👍 Bueno</t>
  </si>
  <si>
    <t>~7.2%</t>
  </si>
  <si>
    <t>~22%</t>
  </si>
  <si>
    <t>Aprobado pero pagas más</t>
  </si>
  <si>
    <t>580-669</t>
  </si>
  <si>
    <t>⚠️ Regular</t>
  </si>
  <si>
    <t>~8.5%+</t>
  </si>
  <si>
    <t>~26%</t>
  </si>
  <si>
    <t>Difícil aprobación, tasas altas</t>
  </si>
  <si>
    <t>300-579</t>
  </si>
  <si>
    <t>🚨 Deficiente</t>
  </si>
  <si>
    <t>No califica</t>
  </si>
  <si>
    <t>~30%+</t>
  </si>
  <si>
    <t>Reconstrucción urgente necesaria</t>
  </si>
  <si>
    <t>💡  ACCIONES CONCRETAS PARA SUBIR TU SCORE — En orden de impacto</t>
  </si>
  <si>
    <t>🥇 IMPACTO ALTO</t>
  </si>
  <si>
    <t>Paga a tiempo SIEMPRE — un solo pago tarde baja tu score hasta 100 puntos. Activa autopago del mínimo.</t>
  </si>
  <si>
    <t>Baja tu utilización por debajo del 30% — idealmente al 10%. Pagar $100 extra al saldo puede subir 20-40 puntos.</t>
  </si>
  <si>
    <t>🥈 IMPACTO MEDIO</t>
  </si>
  <si>
    <t>No cierres tarjetas viejas — reducen tu historial y suben tu utilización al mismo tiempo.</t>
  </si>
  <si>
    <t>No solicites crédito nuevo innecesariamente — cada hard inquiry baja 5-10 puntos temporalmente.</t>
  </si>
  <si>
    <t>🥉 IMPACTO MENOR</t>
  </si>
  <si>
    <t>Pide aumento de límite sin usar más — reduce tu utilización automáticamente sin pagar más.</t>
  </si>
  <si>
    <t>Conviértete en authorized user de la tarjeta de alguien con buen historial — su historial suma al tuyo.</t>
  </si>
  <si>
    <t>¿Quieres un plan completo para salir de deudas y mejorar tu credit score? → bitsigma.trading/contacto — Plan Completo $14.99</t>
  </si>
  <si>
    <t>© 2025 BITSIGMA TRADING LLC · EIN 33-2516390 · bitsigma.trading · @bitsigmatrading · Chicago, IL</t>
  </si>
  <si>
    <t>PRESUPUESTO FAMILIAR 50/30/20 — Controla tu dinero en minutos</t>
  </si>
  <si>
    <t>✏️  LLENA SOLO LAS CELDAS AMARILLAS — El presupuesto se calcula automáticamente</t>
  </si>
  <si>
    <t>¿QUÉ ES LA REGLA 50/30/20?</t>
  </si>
  <si>
    <t>50%</t>
  </si>
  <si>
    <t>NECESIDADES</t>
  </si>
  <si>
    <t>Renta, comida, servicios, transporte, seguro médico</t>
  </si>
  <si>
    <t>DESEOS</t>
  </si>
  <si>
    <t>Restaurantes, entretenimiento, vacaciones, ropa extra</t>
  </si>
  <si>
    <t>20%</t>
  </si>
  <si>
    <t>AHORRO + DEUDAS</t>
  </si>
  <si>
    <t>Fondo emergencia, retiro, pago extra de deudas</t>
  </si>
  <si>
    <t>💵  PASO 1 — INGRESA TU DINERO DISPONIBLE AL MES</t>
  </si>
  <si>
    <t>Salario neto mensual (después de impuestos)</t>
  </si>
  <si>
    <t>Ingreso extra (negocio, freelance, etc.)</t>
  </si>
  <si>
    <t>Otros ingresos (renta, pensión, etc.)</t>
  </si>
  <si>
    <t>💰 INGRESO TOTAL MENSUAL:</t>
  </si>
  <si>
    <t>🏠  PASO 2 — NECESIDADES (50% recomendado) — Ingresa lo que gastas en cada categoría</t>
  </si>
  <si>
    <t>CATEGORÍA</t>
  </si>
  <si>
    <t>PRESUPUESTO ($)</t>
  </si>
  <si>
    <t>GASTO REAL ($)</t>
  </si>
  <si>
    <t>DIFERENCIA</t>
  </si>
  <si>
    <t>% DEL INGRESO</t>
  </si>
  <si>
    <t>Renta / Hipoteca</t>
  </si>
  <si>
    <t>Electricidad / Gas</t>
  </si>
  <si>
    <t>Agua / Internet / Teléfono</t>
  </si>
  <si>
    <t>Comida (supermercado)</t>
  </si>
  <si>
    <t>Transporte / Gasolina</t>
  </si>
  <si>
    <t>Seguro médico / medicamentos</t>
  </si>
  <si>
    <t>Guardería / Colegio</t>
  </si>
  <si>
    <t>Ropa básica / necesidades hogar</t>
  </si>
  <si>
    <t>SUBTOTAL NECESIDADES</t>
  </si>
  <si>
    <t>🎯  DESEOS (30% recomendado)</t>
  </si>
  <si>
    <t>Restaurantes / Comida rápida</t>
  </si>
  <si>
    <t>Entretenimiento / Streaming</t>
  </si>
  <si>
    <t>Ropa extra / Zapatos</t>
  </si>
  <si>
    <t>Vacaciones / Viajes</t>
  </si>
  <si>
    <t>Hobbies / Deportes</t>
  </si>
  <si>
    <t>Otros gastos personales</t>
  </si>
  <si>
    <t>SUBTOTAL DESEOS</t>
  </si>
  <si>
    <t>💎  AHORRO + PAGO DE DEUDAS (20% recomendado)</t>
  </si>
  <si>
    <t>META ($)</t>
  </si>
  <si>
    <t>REAL ($)</t>
  </si>
  <si>
    <t>Fondo de emergencia (meta: 3-6 meses gastos)</t>
  </si>
  <si>
    <t>Retiro (401k, IRA, etc.)</t>
  </si>
  <si>
    <t>Pago extra de deudas</t>
  </si>
  <si>
    <t>Ahorro para metas (casa, auto, etc.)</t>
  </si>
  <si>
    <t>SUBTOTAL AHORRO + DEUDAS</t>
  </si>
  <si>
    <t>📊  RESUMEN — ¿CÓMO ESTÁS VS LA REGLA 50/30/20?</t>
  </si>
  <si>
    <t>RECOMENDADO</t>
  </si>
  <si>
    <t>TU META</t>
  </si>
  <si>
    <t>TU GASTO REAL</t>
  </si>
  <si>
    <t>ESTADO</t>
  </si>
  <si>
    <t>🏠 Necesidades</t>
  </si>
  <si>
    <t>🎯 Deseos</t>
  </si>
  <si>
    <t>💎 Ahorro+Deudas</t>
  </si>
  <si>
    <t>💰 DINERO SIN ASIGNAR (sobrante o faltante):</t>
  </si>
  <si>
    <t>¿Quieres eliminar tus deudas y liberar más dinero para ahorrar? → bitsigma.trading/contacto — Plan Completo $27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</si>
</sst>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"/>
    <numFmt numFmtId="165" formatCode="0.0%"/>
  </numFmts>
  <fonts count="46">
    <font>
      <sz val="11"/>
      <color theme="1"/>
      <name val="Calibri"/>
      <family val="2"/>
      <charset val="1"/>
    </font>
    <font>
      <b/>
      <sz val="22"/>
      <color rgb="FFFFD700"/>
      <name val="Arial"/>
      <charset val="1"/>
    </font>
    <font>
      <b/>
      <sz val="13"/>
      <color rgb="FFFFFFFF"/>
      <name val="Arial"/>
      <charset val="1"/>
    </font>
    <font>
      <sz val="10"/>
      <color rgb="FF00BFA5"/>
      <name val="Arial"/>
      <charset val="1"/>
    </font>
    <font>
      <b/>
      <sz val="11"/>
      <color rgb="FF001F54"/>
      <name val="Arial"/>
      <charset val="1"/>
    </font>
    <font>
      <b/>
      <sz val="11"/>
      <color rgb="FFFFD700"/>
      <name val="Arial"/>
      <charset val="1"/>
    </font>
    <font>
      <b/>
      <sz val="9"/>
      <color rgb="FF001F54"/>
      <name val="Arial"/>
      <charset val="1"/>
    </font>
    <font>
      <b/>
      <sz val="10"/>
      <color rgb="FF001F54"/>
      <name val="Arial"/>
      <charset val="1"/>
    </font>
    <font>
      <b/>
      <sz val="11"/>
      <color rgb="FF00BFA5"/>
      <name val="Arial"/>
      <charset val="1"/>
    </font>
    <font>
      <i/>
      <sz val="9"/>
      <color rgb="FF6C757D"/>
      <name val="Arial"/>
      <charset val="1"/>
    </font>
    <font>
      <b/>
      <sz val="10"/>
      <color rgb="FFFF7043"/>
      <name val="Arial"/>
      <charset val="1"/>
    </font>
    <font>
      <sz val="10"/>
      <color rgb="FFFFFFFF"/>
      <name val="Arial"/>
      <charset val="1"/>
    </font>
    <font>
      <b/>
      <sz val="11"/>
      <color rgb="FF0000FF"/>
      <name val="Arial"/>
      <charset val="1"/>
    </font>
    <font>
      <b/>
      <sz val="10"/>
      <color rgb="FF00BFA5"/>
      <name val="Arial"/>
      <charset val="1"/>
    </font>
    <font>
      <b/>
      <sz val="14"/>
      <color rgb="FFFFD700"/>
      <name val="Arial"/>
      <charset val="1"/>
    </font>
    <font>
      <b/>
      <sz val="10"/>
      <color rgb="FFFFFFFF"/>
      <name val="Arial"/>
      <charset val="1"/>
    </font>
    <font>
      <b/>
      <sz val="13"/>
      <color rgb="FFFFD700"/>
      <name val="Arial"/>
      <charset val="1"/>
    </font>
    <font>
      <b/>
      <sz val="52"/>
      <color rgb="FFFFD700"/>
      <name val="Arial"/>
      <charset val="1"/>
    </font>
    <font>
      <i/>
      <sz val="11"/>
      <color rgb="FF00BFA5"/>
      <name val="Arial"/>
      <charset val="1"/>
    </font>
    <font>
      <sz val="10"/>
      <color rgb="FF1B5E20"/>
      <name val="Arial"/>
      <charset val="1"/>
    </font>
    <font>
      <sz val="10"/>
      <color rgb="FF7B6000"/>
      <name val="Arial"/>
      <charset val="1"/>
    </font>
    <font>
      <sz val="10"/>
      <color rgb="FFFF7043"/>
      <name val="Arial"/>
      <charset val="1"/>
    </font>
    <font>
      <sz val="10"/>
      <color rgb="FFE63946"/>
      <name val="Arial"/>
      <charset val="1"/>
    </font>
    <font>
      <b/>
      <sz val="9"/>
      <color rgb="FF1B5E20"/>
      <name val="Arial"/>
      <charset val="1"/>
    </font>
    <font>
      <sz val="10"/>
      <color rgb="FF000000"/>
      <name val="Arial"/>
      <charset val="1"/>
    </font>
    <font>
      <b/>
      <sz val="9"/>
      <color rgb="FF7B6000"/>
      <name val="Arial"/>
      <charset val="1"/>
    </font>
    <font>
      <b/>
      <sz val="9"/>
      <color rgb="FF00BFA5"/>
      <name val="Arial"/>
      <charset val="1"/>
    </font>
    <font>
      <sz val="9"/>
      <color rgb="FF6C757D"/>
      <name val="Arial"/>
      <charset val="1"/>
    </font>
    <font>
      <b/>
      <sz val="18"/>
      <color rgb="FF00BFA5"/>
      <name val="Arial"/>
      <charset val="1"/>
    </font>
    <font>
      <i/>
      <sz val="10"/>
      <color rgb="FF000000"/>
      <name val="Arial"/>
      <charset val="1"/>
    </font>
    <font>
      <b/>
      <sz val="18"/>
      <color rgb="FFFF7043"/>
      <name val="Arial"/>
      <charset val="1"/>
    </font>
    <font>
      <b/>
      <sz val="11"/>
      <color rgb="FFFF7043"/>
      <name val="Arial"/>
      <charset val="1"/>
    </font>
    <font>
      <b/>
      <sz val="18"/>
      <color rgb="FF1B5E20"/>
      <name val="Arial"/>
      <charset val="1"/>
    </font>
    <font>
      <b/>
      <sz val="11"/>
      <color rgb="FF1B5E20"/>
      <name val="Arial"/>
      <charset val="1"/>
    </font>
    <font>
      <b/>
      <sz val="12"/>
      <color rgb="FF0000FF"/>
      <name val="Arial"/>
      <charset val="1"/>
    </font>
    <font>
      <b/>
      <sz val="16"/>
      <color rgb="FFFFD700"/>
      <name val="Arial"/>
      <charset val="1"/>
    </font>
    <font>
      <b/>
      <sz val="9"/>
      <color rgb="FFFFFFFF"/>
      <name val="Arial"/>
      <charset val="1"/>
    </font>
    <font>
      <sz val="10"/>
      <color rgb="FF0000FF"/>
      <name val="Arial"/>
      <charset val="1"/>
    </font>
    <font>
      <sz val="10"/>
      <color rgb="FF6C757D"/>
      <name val="Arial"/>
      <charset val="1"/>
    </font>
    <font>
      <b/>
      <sz val="11"/>
      <color rgb="FFFFFFFF"/>
      <name val="Arial"/>
      <charset val="1"/>
    </font>
    <font>
      <b/>
      <sz val="12"/>
      <color rgb="FFFFD700"/>
      <name val="Arial"/>
      <charset val="1"/>
    </font>
    <font>
      <b/>
      <sz val="10"/>
      <color rgb="FF000000"/>
      <name val="Arial"/>
      <charset val="1"/>
    </font>
    <font>
      <b/>
      <sz val="11"/>
      <color rgb="FF6C757D"/>
      <name val="Arial"/>
      <charset val="1"/>
    </font>
    <font>
      <b/>
      <sz val="13"/>
      <color rgb="FF001F54"/>
      <name val="Arial"/>
      <charset val="1"/>
    </font>
    <font>
      <b/>
      <sz val="11"/>
      <color rgb="FF000000"/>
      <name val="Arial"/>
      <charset val="1"/>
    </font>
    <font>
      <b/>
      <sz val="10"/>
      <color theme="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021840"/>
        <bgColor rgb="FF001F54"/>
      </patternFill>
    </fill>
    <fill>
      <patternFill patternType="solid">
        <fgColor rgb="FFFFD700"/>
        <bgColor rgb="FFFFFF00"/>
      </patternFill>
    </fill>
    <fill>
      <patternFill patternType="solid">
        <fgColor rgb="FF002A6E"/>
        <bgColor rgb="FF001F54"/>
      </patternFill>
    </fill>
    <fill>
      <patternFill patternType="solid">
        <fgColor rgb="FFFFF8CC"/>
        <bgColor rgb="FFFFF3E0"/>
      </patternFill>
    </fill>
    <fill>
      <patternFill patternType="solid">
        <fgColor rgb="FFFFFFFF"/>
        <bgColor rgb="FFFFF3E0"/>
      </patternFill>
    </fill>
    <fill>
      <patternFill patternType="solid">
        <fgColor rgb="FF001F54"/>
        <bgColor rgb="FF021840"/>
      </patternFill>
    </fill>
    <fill>
      <patternFill patternType="solid">
        <fgColor rgb="FFE8F5E9"/>
        <bgColor rgb="FFE0F7F4"/>
      </patternFill>
    </fill>
    <fill>
      <patternFill patternType="solid">
        <fgColor rgb="FFE0F7F4"/>
        <bgColor rgb="FFE8F5E9"/>
      </patternFill>
    </fill>
    <fill>
      <patternFill patternType="solid">
        <fgColor rgb="FFFFF3E0"/>
        <bgColor rgb="FFFDECEA"/>
      </patternFill>
    </fill>
    <fill>
      <patternFill patternType="solid">
        <fgColor rgb="FFFDECEA"/>
        <bgColor rgb="FFFFF3E0"/>
      </patternFill>
    </fill>
    <fill>
      <patternFill patternType="solid">
        <fgColor rgb="FF00BFA5"/>
        <bgColor rgb="FF33CCCC"/>
      </patternFill>
    </fill>
    <fill>
      <patternFill patternType="solid">
        <fgColor rgb="FFFF7043"/>
        <bgColor rgb="FFFF8080"/>
      </patternFill>
    </fill>
    <fill>
      <patternFill patternType="solid">
        <fgColor rgb="FF1B5E20"/>
        <bgColor rgb="FF333333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medium">
        <color rgb="FFFFD700"/>
      </left>
      <right style="medium">
        <color rgb="FFFFD700"/>
      </right>
      <top style="medium">
        <color rgb="FFFFD700"/>
      </top>
      <bottom style="medium">
        <color rgb="FFFFD700"/>
      </bottom>
      <diagonal/>
    </border>
    <border>
      <left style="medium">
        <color rgb="FFFFD700"/>
      </left>
      <right/>
      <top style="medium">
        <color rgb="FFFFD700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3" fillId="2" borderId="0" xfId="0" applyFont="1" applyFill="1" applyAlignment="1">
      <alignment horizontal="left" vertical="center" wrapText="1"/>
    </xf>
    <xf numFmtId="0" fontId="0" fillId="2" borderId="0" xfId="0" applyFill="1"/>
    <xf numFmtId="0" fontId="0" fillId="3" borderId="0" xfId="0" applyFill="1"/>
    <xf numFmtId="0" fontId="6" fillId="3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4" fontId="12" fillId="5" borderId="3" xfId="0" applyNumberFormat="1" applyFont="1" applyFill="1" applyBorder="1" applyAlignment="1">
      <alignment horizontal="right" vertical="center"/>
    </xf>
    <xf numFmtId="165" fontId="16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left" vertical="center" wrapText="1"/>
    </xf>
    <xf numFmtId="0" fontId="21" fillId="10" borderId="1" xfId="0" applyFont="1" applyFill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left" vertical="center" wrapText="1"/>
    </xf>
    <xf numFmtId="0" fontId="22" fillId="11" borderId="1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left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8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32" fillId="8" borderId="1" xfId="0" applyFont="1" applyFill="1" applyBorder="1" applyAlignment="1">
      <alignment horizontal="center" vertical="center" wrapText="1"/>
    </xf>
    <xf numFmtId="0" fontId="33" fillId="8" borderId="1" xfId="0" applyFont="1" applyFill="1" applyBorder="1" applyAlignment="1">
      <alignment horizontal="center" vertical="center" wrapText="1"/>
    </xf>
    <xf numFmtId="164" fontId="34" fillId="5" borderId="3" xfId="0" applyNumberFormat="1" applyFont="1" applyFill="1" applyBorder="1" applyAlignment="1">
      <alignment horizontal="right" vertical="center"/>
    </xf>
    <xf numFmtId="0" fontId="36" fillId="12" borderId="1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left" vertical="center" wrapText="1"/>
    </xf>
    <xf numFmtId="164" fontId="37" fillId="5" borderId="3" xfId="0" applyNumberFormat="1" applyFont="1" applyFill="1" applyBorder="1" applyAlignment="1">
      <alignment horizontal="right" vertical="center"/>
    </xf>
    <xf numFmtId="164" fontId="24" fillId="9" borderId="1" xfId="0" applyNumberFormat="1" applyFont="1" applyFill="1" applyBorder="1" applyAlignment="1">
      <alignment horizontal="right" vertical="center"/>
    </xf>
    <xf numFmtId="165" fontId="38" fillId="9" borderId="1" xfId="0" applyNumberFormat="1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left" vertical="center" wrapText="1"/>
    </xf>
    <xf numFmtId="164" fontId="24" fillId="6" borderId="1" xfId="0" applyNumberFormat="1" applyFont="1" applyFill="1" applyBorder="1" applyAlignment="1">
      <alignment horizontal="right" vertical="center"/>
    </xf>
    <xf numFmtId="165" fontId="38" fillId="6" borderId="1" xfId="0" applyNumberFormat="1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left" vertical="center" wrapText="1"/>
    </xf>
    <xf numFmtId="164" fontId="39" fillId="12" borderId="1" xfId="0" applyNumberFormat="1" applyFont="1" applyFill="1" applyBorder="1" applyAlignment="1">
      <alignment horizontal="right" vertical="center"/>
    </xf>
    <xf numFmtId="165" fontId="40" fillId="12" borderId="1" xfId="0" applyNumberFormat="1" applyFont="1" applyFill="1" applyBorder="1" applyAlignment="1">
      <alignment horizontal="center" vertical="center" wrapText="1"/>
    </xf>
    <xf numFmtId="0" fontId="36" fillId="13" borderId="1" xfId="0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left" vertical="center" wrapText="1"/>
    </xf>
    <xf numFmtId="164" fontId="24" fillId="10" borderId="1" xfId="0" applyNumberFormat="1" applyFont="1" applyFill="1" applyBorder="1" applyAlignment="1">
      <alignment horizontal="right" vertical="center"/>
    </xf>
    <xf numFmtId="165" fontId="38" fillId="10" borderId="1" xfId="0" applyNumberFormat="1" applyFont="1" applyFill="1" applyBorder="1" applyAlignment="1">
      <alignment horizontal="center" vertical="center" wrapText="1"/>
    </xf>
    <xf numFmtId="0" fontId="15" fillId="13" borderId="1" xfId="0" applyFont="1" applyFill="1" applyBorder="1" applyAlignment="1">
      <alignment horizontal="left" vertical="center" wrapText="1"/>
    </xf>
    <xf numFmtId="164" fontId="39" fillId="13" borderId="1" xfId="0" applyNumberFormat="1" applyFont="1" applyFill="1" applyBorder="1" applyAlignment="1">
      <alignment horizontal="right" vertical="center"/>
    </xf>
    <xf numFmtId="165" fontId="40" fillId="13" borderId="1" xfId="0" applyNumberFormat="1" applyFont="1" applyFill="1" applyBorder="1" applyAlignment="1">
      <alignment horizontal="center" vertical="center" wrapText="1"/>
    </xf>
    <xf numFmtId="0" fontId="36" fillId="14" borderId="1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left" vertical="center" wrapText="1"/>
    </xf>
    <xf numFmtId="164" fontId="24" fillId="8" borderId="1" xfId="0" applyNumberFormat="1" applyFont="1" applyFill="1" applyBorder="1" applyAlignment="1">
      <alignment horizontal="right" vertical="center"/>
    </xf>
    <xf numFmtId="165" fontId="38" fillId="8" borderId="1" xfId="0" applyNumberFormat="1" applyFont="1" applyFill="1" applyBorder="1" applyAlignment="1">
      <alignment horizontal="center" vertical="center" wrapText="1"/>
    </xf>
    <xf numFmtId="0" fontId="15" fillId="14" borderId="1" xfId="0" applyFont="1" applyFill="1" applyBorder="1" applyAlignment="1">
      <alignment horizontal="left" vertical="center" wrapText="1"/>
    </xf>
    <xf numFmtId="164" fontId="39" fillId="14" borderId="1" xfId="0" applyNumberFormat="1" applyFont="1" applyFill="1" applyBorder="1" applyAlignment="1">
      <alignment horizontal="right" vertical="center"/>
    </xf>
    <xf numFmtId="165" fontId="40" fillId="14" borderId="1" xfId="0" applyNumberFormat="1" applyFont="1" applyFill="1" applyBorder="1" applyAlignment="1">
      <alignment horizontal="center" vertical="center" wrapText="1"/>
    </xf>
    <xf numFmtId="0" fontId="41" fillId="9" borderId="1" xfId="0" applyFont="1" applyFill="1" applyBorder="1" applyAlignment="1">
      <alignment horizontal="left" vertical="center" wrapText="1"/>
    </xf>
    <xf numFmtId="0" fontId="42" fillId="9" borderId="1" xfId="0" applyFont="1" applyFill="1" applyBorder="1" applyAlignment="1">
      <alignment horizontal="center" vertical="center" wrapText="1"/>
    </xf>
    <xf numFmtId="165" fontId="8" fillId="9" borderId="1" xfId="0" applyNumberFormat="1" applyFont="1" applyFill="1" applyBorder="1" applyAlignment="1">
      <alignment horizontal="center" vertical="center" wrapText="1"/>
    </xf>
    <xf numFmtId="165" fontId="43" fillId="9" borderId="1" xfId="0" applyNumberFormat="1" applyFont="1" applyFill="1" applyBorder="1" applyAlignment="1">
      <alignment horizontal="center" vertical="center" wrapText="1"/>
    </xf>
    <xf numFmtId="0" fontId="44" fillId="9" borderId="1" xfId="0" applyFont="1" applyFill="1" applyBorder="1" applyAlignment="1">
      <alignment horizontal="center" vertical="center" wrapText="1"/>
    </xf>
    <xf numFmtId="0" fontId="41" fillId="10" borderId="1" xfId="0" applyFont="1" applyFill="1" applyBorder="1" applyAlignment="1">
      <alignment horizontal="left" vertical="center" wrapText="1"/>
    </xf>
    <xf numFmtId="0" fontId="42" fillId="10" borderId="1" xfId="0" applyFont="1" applyFill="1" applyBorder="1" applyAlignment="1">
      <alignment horizontal="center" vertical="center" wrapText="1"/>
    </xf>
    <xf numFmtId="165" fontId="8" fillId="10" borderId="1" xfId="0" applyNumberFormat="1" applyFont="1" applyFill="1" applyBorder="1" applyAlignment="1">
      <alignment horizontal="center" vertical="center" wrapText="1"/>
    </xf>
    <xf numFmtId="165" fontId="43" fillId="10" borderId="1" xfId="0" applyNumberFormat="1" applyFont="1" applyFill="1" applyBorder="1" applyAlignment="1">
      <alignment horizontal="center" vertical="center" wrapText="1"/>
    </xf>
    <xf numFmtId="0" fontId="44" fillId="10" borderId="1" xfId="0" applyFont="1" applyFill="1" applyBorder="1" applyAlignment="1">
      <alignment horizontal="center" vertical="center" wrapText="1"/>
    </xf>
    <xf numFmtId="0" fontId="41" fillId="8" borderId="1" xfId="0" applyFont="1" applyFill="1" applyBorder="1" applyAlignment="1">
      <alignment horizontal="left" vertical="center" wrapText="1"/>
    </xf>
    <xf numFmtId="0" fontId="42" fillId="8" borderId="1" xfId="0" applyFont="1" applyFill="1" applyBorder="1" applyAlignment="1">
      <alignment horizontal="center" vertical="center" wrapText="1"/>
    </xf>
    <xf numFmtId="165" fontId="8" fillId="8" borderId="1" xfId="0" applyNumberFormat="1" applyFont="1" applyFill="1" applyBorder="1" applyAlignment="1">
      <alignment horizontal="center" vertical="center" wrapText="1"/>
    </xf>
    <xf numFmtId="165" fontId="43" fillId="8" borderId="1" xfId="0" applyNumberFormat="1" applyFont="1" applyFill="1" applyBorder="1" applyAlignment="1">
      <alignment horizontal="center" vertical="center" wrapText="1"/>
    </xf>
    <xf numFmtId="0" fontId="44" fillId="8" borderId="1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left" vertical="center" wrapText="1"/>
    </xf>
    <xf numFmtId="0" fontId="24" fillId="9" borderId="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24" fillId="8" borderId="2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45" fillId="4" borderId="0" xfId="0" applyFont="1" applyFill="1" applyAlignment="1">
      <alignment horizontal="center" vertical="center" wrapText="1"/>
    </xf>
    <xf numFmtId="0" fontId="40" fillId="4" borderId="0" xfId="0" applyFont="1" applyFill="1" applyAlignment="1">
      <alignment horizontal="center" vertical="center" wrapText="1"/>
    </xf>
    <xf numFmtId="0" fontId="5" fillId="7" borderId="2" xfId="0" applyFont="1" applyFill="1" applyBorder="1" applyAlignment="1">
      <alignment horizontal="left" vertical="center" wrapText="1"/>
    </xf>
    <xf numFmtId="164" fontId="35" fillId="7" borderId="2" xfId="0" applyNumberFormat="1" applyFont="1" applyFill="1" applyBorder="1" applyAlignment="1">
      <alignment horizontal="right" vertical="center"/>
    </xf>
    <xf numFmtId="0" fontId="13" fillId="4" borderId="0" xfId="0" applyFont="1" applyFill="1" applyAlignment="1">
      <alignment horizontal="center" vertical="center" wrapText="1"/>
    </xf>
    <xf numFmtId="0" fontId="29" fillId="9" borderId="2" xfId="0" applyFont="1" applyFill="1" applyBorder="1" applyAlignment="1">
      <alignment horizontal="left" vertical="center" wrapText="1"/>
    </xf>
    <xf numFmtId="0" fontId="29" fillId="10" borderId="2" xfId="0" applyFont="1" applyFill="1" applyBorder="1" applyAlignment="1">
      <alignment horizontal="left" vertical="center" wrapText="1"/>
    </xf>
    <xf numFmtId="0" fontId="29" fillId="8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B5E20"/>
      <rgbColor rgb="FF001F54"/>
      <rgbColor rgb="FF7B6000"/>
      <rgbColor rgb="FF800080"/>
      <rgbColor rgb="FF008080"/>
      <rgbColor rgb="FFCCCCCC"/>
      <rgbColor rgb="FF6C757D"/>
      <rgbColor rgb="FF9999FF"/>
      <rgbColor rgb="FFE63946"/>
      <rgbColor rgb="FFFFF8CC"/>
      <rgbColor rgb="FFE0F7F4"/>
      <rgbColor rgb="FF660066"/>
      <rgbColor rgb="FFFF8080"/>
      <rgbColor rgb="FF0066CC"/>
      <rgbColor rgb="FFCCCCFF"/>
      <rgbColor rgb="FF021840"/>
      <rgbColor rgb="FFFF00FF"/>
      <rgbColor rgb="FFFFFF00"/>
      <rgbColor rgb="FF00FFFF"/>
      <rgbColor rgb="FF800080"/>
      <rgbColor rgb="FF800000"/>
      <rgbColor rgb="FF008080"/>
      <rgbColor rgb="FF0000FF"/>
      <rgbColor rgb="FF00BFA5"/>
      <rgbColor rgb="FFE8F5E9"/>
      <rgbColor rgb="FFFDECEA"/>
      <rgbColor rgb="FFFFF3E0"/>
      <rgbColor rgb="FF99CCFF"/>
      <rgbColor rgb="FFFF99CC"/>
      <rgbColor rgb="FFCC99FF"/>
      <rgbColor rgb="FFFFCC99"/>
      <rgbColor rgb="FF3366FF"/>
      <rgbColor rgb="FF33CCCC"/>
      <rgbColor rgb="FF99CC00"/>
      <rgbColor rgb="FFFFD700"/>
      <rgbColor rgb="FFFF9900"/>
      <rgbColor rgb="FFFF7043"/>
      <rgbColor rgb="FF666699"/>
      <rgbColor rgb="FF969696"/>
      <rgbColor rgb="FF002A6E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BST">
      <a:dk1>
        <a:sysClr val="windowText" lastClr="000000"/>
      </a:dk1>
      <a:lt1>
        <a:sysClr val="window" lastClr="FFFFFF"/>
      </a:lt1>
      <a:dk2>
        <a:srgbClr val="001F54"/>
      </a:dk2>
      <a:lt2>
        <a:srgbClr val="6C757D"/>
      </a:lt2>
      <a:accent1>
        <a:srgbClr val="001F54"/>
      </a:accent1>
      <a:accent2>
        <a:srgbClr val="FFD700"/>
      </a:accent2>
      <a:accent3>
        <a:srgbClr val="00BFA5"/>
      </a:accent3>
      <a:accent4>
        <a:srgbClr val="FF7043"/>
      </a:accent4>
      <a:accent5>
        <a:srgbClr val="E63946"/>
      </a:accent5>
      <a:accent6>
        <a:srgbClr val="6C757D"/>
      </a:accent6>
      <a:hlink>
        <a:srgbClr val="001F54"/>
      </a:hlink>
      <a:folHlink>
        <a:srgbClr val="FFD70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40548D7-64A3-4E89-A852-F3C5474889EB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d30b22d1-885e-407f-a284-170ffc72fef1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D700"/>
  </sheetPr>
  <dimension ref="A1:I81"/>
  <sheetViews>
    <sheetView showGridLines="0" tabSelected="1" topLeftCell="B1" zoomScale="220" zoomScaleNormal="220" workbookViewId="0">
      <selection activeCell="B66" sqref="B66"/>
    </sheetView>
  </sheetViews>
  <sheetFormatPr defaultColWidth="8.7109375" defaultRowHeight="15"/>
  <cols>
    <col min="1" max="1" width="2" customWidth="1"/>
    <col min="2" max="2" width="52" customWidth="1"/>
    <col min="3" max="4" width="16" customWidth="1"/>
    <col min="5" max="5" width="18" customWidth="1"/>
    <col min="6" max="6" width="15" customWidth="1"/>
    <col min="7" max="7" width="28" customWidth="1"/>
    <col min="8" max="8" width="16" customWidth="1"/>
    <col min="9" max="9" width="5" customWidth="1"/>
  </cols>
  <sheetData>
    <row r="1" spans="1:9" ht="7.5" customHeight="1">
      <c r="A1" s="2"/>
      <c r="B1" s="2"/>
      <c r="C1" s="2"/>
      <c r="D1" s="2"/>
      <c r="E1" s="2"/>
      <c r="F1" s="2"/>
      <c r="G1" s="2"/>
      <c r="H1" s="2"/>
      <c r="I1" s="2"/>
    </row>
    <row r="2" spans="1:9" ht="39.75" customHeight="1">
      <c r="A2" s="2"/>
      <c r="B2" s="91" t="s">
        <v>0</v>
      </c>
      <c r="C2" s="91"/>
      <c r="D2" s="91"/>
      <c r="E2" s="91"/>
      <c r="F2" s="91"/>
      <c r="G2" s="91"/>
      <c r="H2" s="91"/>
      <c r="I2" s="2"/>
    </row>
    <row r="3" spans="1:9" ht="25.5" customHeight="1">
      <c r="A3" s="2"/>
      <c r="B3" s="92" t="s">
        <v>1</v>
      </c>
      <c r="C3" s="92"/>
      <c r="D3" s="92"/>
      <c r="E3" s="92"/>
      <c r="F3" s="92"/>
      <c r="G3" s="92"/>
      <c r="H3" s="92"/>
      <c r="I3" s="2"/>
    </row>
    <row r="4" spans="1:9" ht="15" customHeight="1">
      <c r="A4" s="2"/>
      <c r="B4" s="93" t="s">
        <v>2</v>
      </c>
      <c r="C4" s="93"/>
      <c r="D4" s="93"/>
      <c r="E4" s="93"/>
      <c r="F4" s="93"/>
      <c r="G4" s="93"/>
      <c r="H4" s="93"/>
      <c r="I4" s="2"/>
    </row>
    <row r="5" spans="1:9" ht="3.75" customHeight="1">
      <c r="A5" s="2"/>
      <c r="B5" s="3"/>
      <c r="C5" s="3"/>
      <c r="D5" s="3"/>
      <c r="E5" s="3"/>
      <c r="F5" s="3"/>
      <c r="G5" s="3"/>
      <c r="H5" s="3"/>
      <c r="I5" s="2"/>
    </row>
    <row r="6" spans="1:9" ht="9.75" customHeight="1">
      <c r="A6" s="2"/>
      <c r="B6" s="2"/>
      <c r="C6" s="2"/>
      <c r="D6" s="2"/>
      <c r="E6" s="2"/>
      <c r="F6" s="2"/>
      <c r="G6" s="2"/>
      <c r="H6" s="2"/>
      <c r="I6" s="2"/>
    </row>
    <row r="7" spans="1:9" ht="24" customHeight="1">
      <c r="A7" s="2"/>
      <c r="B7" s="78" t="s">
        <v>3</v>
      </c>
      <c r="C7" s="78"/>
      <c r="D7" s="78"/>
      <c r="E7" s="78"/>
      <c r="F7" s="78"/>
      <c r="G7" s="78"/>
      <c r="H7" s="78"/>
      <c r="I7" s="2"/>
    </row>
    <row r="8" spans="1:9" ht="9.75" customHeight="1">
      <c r="A8" s="2"/>
      <c r="B8" s="2"/>
      <c r="C8" s="2"/>
      <c r="D8" s="2"/>
      <c r="E8" s="2"/>
      <c r="F8" s="2"/>
      <c r="G8" s="2"/>
      <c r="H8" s="2"/>
      <c r="I8" s="2"/>
    </row>
    <row r="9" spans="1:9" ht="21.75" customHeight="1">
      <c r="A9" s="2"/>
      <c r="B9" s="80" t="s">
        <v>4</v>
      </c>
      <c r="C9" s="80"/>
      <c r="D9" s="80"/>
      <c r="E9" s="80"/>
      <c r="F9" s="80"/>
      <c r="G9" s="80"/>
      <c r="H9" s="80"/>
      <c r="I9" s="2"/>
    </row>
    <row r="10" spans="1:9" ht="24" customHeight="1">
      <c r="A10" s="2"/>
      <c r="B10" s="4" t="s">
        <v>5</v>
      </c>
      <c r="C10" s="4" t="s">
        <v>6</v>
      </c>
      <c r="D10" s="4" t="s">
        <v>7</v>
      </c>
      <c r="E10" s="4" t="s">
        <v>8</v>
      </c>
      <c r="F10" s="2"/>
      <c r="G10" s="2"/>
      <c r="H10" s="2"/>
      <c r="I10" s="2"/>
    </row>
    <row r="11" spans="1:9" ht="21.75" customHeight="1">
      <c r="A11" s="2"/>
      <c r="B11" s="5" t="s">
        <v>9</v>
      </c>
      <c r="C11" s="6" t="s">
        <v>10</v>
      </c>
      <c r="D11" s="7" t="s">
        <v>11</v>
      </c>
      <c r="E11" s="2"/>
      <c r="F11" s="2"/>
      <c r="G11" s="2"/>
      <c r="H11" s="2"/>
      <c r="I11" s="2"/>
    </row>
    <row r="12" spans="1:9" ht="21.75" customHeight="1">
      <c r="A12" s="2"/>
      <c r="B12" s="8" t="s">
        <v>12</v>
      </c>
      <c r="C12" s="9" t="s">
        <v>13</v>
      </c>
      <c r="D12" s="10" t="s">
        <v>14</v>
      </c>
      <c r="E12" s="2"/>
      <c r="F12" s="2"/>
      <c r="G12" s="2"/>
      <c r="H12" s="2"/>
      <c r="I12" s="2"/>
    </row>
    <row r="13" spans="1:9" ht="21.75" customHeight="1">
      <c r="A13" s="2"/>
      <c r="B13" s="5" t="s">
        <v>15</v>
      </c>
      <c r="C13" s="6" t="s">
        <v>16</v>
      </c>
      <c r="D13" s="7" t="s">
        <v>17</v>
      </c>
      <c r="E13" s="2"/>
      <c r="F13" s="2"/>
      <c r="G13" s="2"/>
      <c r="H13" s="2"/>
      <c r="I13" s="2"/>
    </row>
    <row r="14" spans="1:9" ht="21.75" customHeight="1">
      <c r="A14" s="2"/>
      <c r="B14" s="8" t="s">
        <v>18</v>
      </c>
      <c r="C14" s="9" t="s">
        <v>19</v>
      </c>
      <c r="D14" s="10" t="s">
        <v>20</v>
      </c>
      <c r="E14" s="2"/>
      <c r="F14" s="2"/>
      <c r="G14" s="2"/>
      <c r="H14" s="2"/>
      <c r="I14" s="2"/>
    </row>
    <row r="15" spans="1:9" ht="21.75" customHeight="1">
      <c r="A15" s="2"/>
      <c r="B15" s="5" t="s">
        <v>21</v>
      </c>
      <c r="C15" s="6" t="s">
        <v>19</v>
      </c>
      <c r="D15" s="7" t="s">
        <v>22</v>
      </c>
      <c r="E15" s="2"/>
      <c r="F15" s="2"/>
      <c r="G15" s="2"/>
      <c r="H15" s="2"/>
      <c r="I15" s="2"/>
    </row>
    <row r="16" spans="1:9" ht="13.5" customHeight="1">
      <c r="A16" s="2"/>
      <c r="B16" s="2"/>
      <c r="C16" s="2"/>
      <c r="D16" s="2"/>
      <c r="E16" s="2"/>
      <c r="F16" s="2"/>
      <c r="G16" s="2"/>
      <c r="H16" s="2"/>
      <c r="I16" s="2"/>
    </row>
    <row r="17" spans="1:9" ht="21.75" customHeight="1">
      <c r="A17" s="2"/>
      <c r="B17" s="80" t="s">
        <v>23</v>
      </c>
      <c r="C17" s="80"/>
      <c r="D17" s="80"/>
      <c r="E17" s="80"/>
      <c r="F17" s="80"/>
      <c r="G17" s="80"/>
      <c r="H17" s="80"/>
      <c r="I17" s="2"/>
    </row>
    <row r="18" spans="1:9" ht="19.5" customHeight="1">
      <c r="A18" s="2"/>
      <c r="B18" s="89" t="s">
        <v>24</v>
      </c>
      <c r="C18" s="89"/>
      <c r="D18" s="89"/>
      <c r="E18" s="89"/>
      <c r="F18" s="89"/>
      <c r="G18" s="89"/>
      <c r="H18" s="89"/>
      <c r="I18" s="2"/>
    </row>
    <row r="19" spans="1:9" ht="21.75" customHeight="1">
      <c r="A19" s="2"/>
      <c r="B19" s="88" t="s">
        <v>25</v>
      </c>
      <c r="C19" s="88"/>
      <c r="D19" s="88"/>
      <c r="E19" s="11" t="s">
        <v>26</v>
      </c>
      <c r="F19" s="2"/>
      <c r="G19" s="2"/>
      <c r="H19" s="2"/>
      <c r="I19" s="2"/>
    </row>
    <row r="20" spans="1:9" ht="21.75" customHeight="1">
      <c r="A20" s="2"/>
      <c r="B20" s="88" t="s">
        <v>27</v>
      </c>
      <c r="C20" s="88"/>
      <c r="D20" s="88"/>
      <c r="E20" s="11" t="s">
        <v>26</v>
      </c>
      <c r="F20" s="2"/>
      <c r="G20" s="2"/>
      <c r="H20" s="2"/>
      <c r="I20" s="2"/>
    </row>
    <row r="21" spans="1:9" ht="21.75" customHeight="1">
      <c r="A21" s="2"/>
      <c r="B21" s="88" t="s">
        <v>28</v>
      </c>
      <c r="C21" s="88"/>
      <c r="D21" s="88"/>
      <c r="E21" s="11" t="s">
        <v>26</v>
      </c>
      <c r="F21" s="2"/>
      <c r="G21" s="2"/>
      <c r="H21" s="2"/>
      <c r="I21" s="2"/>
    </row>
    <row r="22" spans="1:9" ht="24" customHeight="1">
      <c r="A22" s="2"/>
      <c r="B22" s="1" t="s">
        <v>29</v>
      </c>
      <c r="C22" s="2"/>
      <c r="D22" s="2"/>
      <c r="E22" s="12">
        <f>IF(AND(E19="No",E20="No",E21="No"),350,IF(AND(E19="No",E20="No"),280,IF(E19="No",200,120)))</f>
        <v>350</v>
      </c>
      <c r="F22" s="2"/>
      <c r="G22" s="2"/>
      <c r="H22" s="2"/>
      <c r="I22" s="2"/>
    </row>
    <row r="23" spans="1:9" ht="7.5" customHeight="1">
      <c r="A23" s="2"/>
      <c r="B23" s="2"/>
      <c r="C23" s="2"/>
      <c r="D23" s="2"/>
      <c r="E23" s="2"/>
      <c r="F23" s="2"/>
      <c r="G23" s="2"/>
      <c r="H23" s="2"/>
      <c r="I23" s="2"/>
    </row>
    <row r="24" spans="1:9" ht="19.5" customHeight="1">
      <c r="A24" s="2"/>
      <c r="B24" s="89" t="s">
        <v>30</v>
      </c>
      <c r="C24" s="89"/>
      <c r="D24" s="89"/>
      <c r="E24" s="89"/>
      <c r="F24" s="89"/>
      <c r="G24" s="89"/>
      <c r="H24" s="89"/>
      <c r="I24" s="2"/>
    </row>
    <row r="25" spans="1:9" ht="21.75" customHeight="1">
      <c r="A25" s="2"/>
      <c r="B25" s="88" t="s">
        <v>31</v>
      </c>
      <c r="C25" s="88"/>
      <c r="D25" s="88"/>
      <c r="E25" s="13">
        <v>15000</v>
      </c>
      <c r="F25" s="2"/>
      <c r="G25" s="2"/>
      <c r="H25" s="2"/>
      <c r="I25" s="2"/>
    </row>
    <row r="26" spans="1:9" ht="21.75" customHeight="1">
      <c r="A26" s="2"/>
      <c r="B26" s="88" t="s">
        <v>32</v>
      </c>
      <c r="C26" s="88"/>
      <c r="D26" s="88"/>
      <c r="E26" s="13">
        <v>13000</v>
      </c>
      <c r="F26" s="2"/>
      <c r="G26" s="2"/>
      <c r="H26" s="2"/>
      <c r="I26" s="2"/>
    </row>
    <row r="27" spans="1:9" ht="21.75" customHeight="1">
      <c r="A27" s="2"/>
      <c r="B27" s="90" t="s">
        <v>33</v>
      </c>
      <c r="C27" s="90"/>
      <c r="D27" s="90"/>
      <c r="E27" s="14">
        <f>IF(E25=0,0,E26/E25)</f>
        <v>0.8666666666666667</v>
      </c>
      <c r="F27" s="2"/>
      <c r="G27" s="2"/>
      <c r="H27" s="2"/>
      <c r="I27" s="2"/>
    </row>
    <row r="28" spans="1:9" ht="24" customHeight="1">
      <c r="A28" s="2"/>
      <c r="B28" s="82" t="s">
        <v>34</v>
      </c>
      <c r="C28" s="82"/>
      <c r="D28" s="82"/>
      <c r="E28" s="12">
        <f>IF(E25=0,150,IF(E27&lt;=0.1,300,IF(E27&lt;=0.3,250,IF(E27&lt;=0.5,180,IF(E27&lt;=0.7,120,60)))))</f>
        <v>60</v>
      </c>
      <c r="F28" s="2"/>
      <c r="G28" s="2"/>
      <c r="H28" s="2"/>
      <c r="I28" s="2"/>
    </row>
    <row r="29" spans="1:9" ht="7.5" customHeight="1">
      <c r="A29" s="2"/>
      <c r="B29" s="2"/>
      <c r="C29" s="2"/>
      <c r="D29" s="2"/>
      <c r="E29" s="2"/>
      <c r="F29" s="2"/>
      <c r="G29" s="2"/>
      <c r="H29" s="2"/>
      <c r="I29" s="2"/>
    </row>
    <row r="30" spans="1:9" ht="19.5" customHeight="1">
      <c r="A30" s="2"/>
      <c r="B30" s="89" t="s">
        <v>35</v>
      </c>
      <c r="C30" s="89"/>
      <c r="D30" s="89"/>
      <c r="E30" s="89"/>
      <c r="F30" s="89"/>
      <c r="G30" s="89"/>
      <c r="H30" s="89"/>
      <c r="I30" s="2"/>
    </row>
    <row r="31" spans="1:9" ht="21.75" customHeight="1">
      <c r="A31" s="2"/>
      <c r="B31" s="88" t="s">
        <v>36</v>
      </c>
      <c r="C31" s="88"/>
      <c r="D31" s="88"/>
      <c r="E31" s="11">
        <v>5</v>
      </c>
      <c r="F31" s="2"/>
      <c r="G31" s="2"/>
      <c r="H31" s="2"/>
      <c r="I31" s="2"/>
    </row>
    <row r="32" spans="1:9" ht="24" customHeight="1">
      <c r="A32" s="2"/>
      <c r="B32" s="82" t="s">
        <v>37</v>
      </c>
      <c r="C32" s="82"/>
      <c r="D32" s="82"/>
      <c r="E32" s="12">
        <f>IF(E31&gt;=10,150,IF(E31&gt;=7,130,IF(E31&gt;=5,110,IF(E31&gt;=3,85,IF(E31&gt;=1,60,30)))))</f>
        <v>110</v>
      </c>
      <c r="F32" s="2"/>
      <c r="G32" s="2"/>
      <c r="H32" s="2"/>
      <c r="I32" s="2"/>
    </row>
    <row r="33" spans="1:9" ht="7.5" customHeight="1">
      <c r="A33" s="2"/>
      <c r="B33" s="2"/>
      <c r="C33" s="2"/>
      <c r="D33" s="2"/>
      <c r="E33" s="2"/>
      <c r="F33" s="2"/>
      <c r="G33" s="2"/>
      <c r="H33" s="2"/>
      <c r="I33" s="2"/>
    </row>
    <row r="34" spans="1:9" ht="19.5" customHeight="1">
      <c r="A34" s="2"/>
      <c r="B34" s="89" t="s">
        <v>38</v>
      </c>
      <c r="C34" s="89"/>
      <c r="D34" s="89"/>
      <c r="E34" s="89"/>
      <c r="F34" s="89"/>
      <c r="G34" s="89"/>
      <c r="H34" s="89"/>
      <c r="I34" s="2"/>
    </row>
    <row r="35" spans="1:9" ht="21.75" customHeight="1">
      <c r="A35" s="2"/>
      <c r="B35" s="88" t="s">
        <v>39</v>
      </c>
      <c r="C35" s="88"/>
      <c r="D35" s="88"/>
      <c r="E35" s="11" t="s">
        <v>40</v>
      </c>
      <c r="F35" s="2"/>
      <c r="G35" s="2"/>
      <c r="H35" s="2"/>
      <c r="I35" s="2"/>
    </row>
    <row r="36" spans="1:9" ht="21.75" customHeight="1">
      <c r="A36" s="2"/>
      <c r="B36" s="88" t="s">
        <v>41</v>
      </c>
      <c r="C36" s="88"/>
      <c r="D36" s="88"/>
      <c r="E36" s="11" t="s">
        <v>40</v>
      </c>
      <c r="F36" s="2"/>
      <c r="G36" s="2"/>
      <c r="H36" s="2"/>
      <c r="I36" s="2"/>
    </row>
    <row r="37" spans="1:9" ht="21.75" customHeight="1">
      <c r="A37" s="2"/>
      <c r="B37" s="88" t="s">
        <v>42</v>
      </c>
      <c r="C37" s="88"/>
      <c r="D37" s="88"/>
      <c r="E37" s="11" t="s">
        <v>26</v>
      </c>
      <c r="F37" s="2"/>
      <c r="G37" s="2"/>
      <c r="H37" s="2"/>
      <c r="I37" s="2"/>
    </row>
    <row r="38" spans="1:9" ht="24" customHeight="1">
      <c r="A38" s="2"/>
      <c r="B38" s="82" t="s">
        <v>43</v>
      </c>
      <c r="C38" s="82"/>
      <c r="D38" s="82"/>
      <c r="E38" s="12">
        <f>IF(AND(E35="Sí",E36="Sí",E37="Sí"),100,IF(AND(E35="Sí",E36="Sí"),80,IF(E35="Sí",60,35)))</f>
        <v>80</v>
      </c>
      <c r="F38" s="2"/>
      <c r="G38" s="2"/>
      <c r="H38" s="2"/>
      <c r="I38" s="2"/>
    </row>
    <row r="39" spans="1:9" ht="7.5" customHeight="1">
      <c r="A39" s="2"/>
      <c r="B39" s="2"/>
      <c r="C39" s="2"/>
      <c r="D39" s="2"/>
      <c r="E39" s="2"/>
      <c r="F39" s="2"/>
      <c r="G39" s="2"/>
      <c r="H39" s="2"/>
      <c r="I39" s="2"/>
    </row>
    <row r="40" spans="1:9" ht="19.5" customHeight="1">
      <c r="A40" s="2"/>
      <c r="B40" s="89" t="s">
        <v>44</v>
      </c>
      <c r="C40" s="89"/>
      <c r="D40" s="89"/>
      <c r="E40" s="89"/>
      <c r="F40" s="89"/>
      <c r="G40" s="89"/>
      <c r="H40" s="89"/>
      <c r="I40" s="2"/>
    </row>
    <row r="41" spans="1:9" ht="21.75" customHeight="1">
      <c r="A41" s="2"/>
      <c r="B41" s="88" t="s">
        <v>45</v>
      </c>
      <c r="C41" s="88"/>
      <c r="D41" s="88"/>
      <c r="E41" s="11">
        <v>1</v>
      </c>
      <c r="F41" s="2"/>
      <c r="G41" s="2"/>
      <c r="H41" s="2"/>
      <c r="I41" s="2"/>
    </row>
    <row r="42" spans="1:9" ht="24" customHeight="1">
      <c r="A42" s="2"/>
      <c r="B42" s="82" t="s">
        <v>46</v>
      </c>
      <c r="C42" s="82"/>
      <c r="D42" s="82"/>
      <c r="E42" s="12">
        <f>IF(E41=0,100,IF(E41=1,90,IF(E41&lt;=3,70,IF(E41&lt;=5,50,30))))</f>
        <v>90</v>
      </c>
      <c r="F42" s="2"/>
      <c r="G42" s="2"/>
      <c r="H42" s="2"/>
      <c r="I42" s="2"/>
    </row>
    <row r="43" spans="1:9" ht="13.5" customHeight="1">
      <c r="A43" s="2"/>
      <c r="B43" s="2"/>
      <c r="C43" s="2"/>
      <c r="D43" s="2"/>
      <c r="E43" s="2"/>
      <c r="F43" s="2"/>
      <c r="G43" s="2"/>
      <c r="H43" s="2"/>
      <c r="I43" s="2"/>
    </row>
    <row r="44" spans="1:9" ht="25.5" customHeight="1">
      <c r="A44" s="2"/>
      <c r="B44" s="83" t="s">
        <v>47</v>
      </c>
      <c r="C44" s="83"/>
      <c r="D44" s="83"/>
      <c r="E44" s="83"/>
      <c r="F44" s="83"/>
      <c r="G44" s="83"/>
      <c r="H44" s="83"/>
      <c r="I44" s="2"/>
    </row>
    <row r="45" spans="1:9" ht="49.5" customHeight="1">
      <c r="A45" s="2"/>
      <c r="B45" s="84">
        <f>MIN(E22+E28+E32+E38+E42,850)</f>
        <v>690</v>
      </c>
      <c r="C45" s="84"/>
      <c r="D45" s="84"/>
      <c r="E45" s="85" t="str">
        <f>IF(MIN(E22+E28+E32+E38+E42,850)&gt;=800,"🏆 EXCEPCIONAL (800-850)",IF(MIN(E22+E28+E32+E38+E42,850)&gt;=740,"✅ MUY BUENO (740-799)",IF(MIN(E22+E28+E32+E38+E42,850)&gt;=670,"👍 BUENO (670-739)",IF(MIN(E22+E28+E32+E38+E42,850)&gt;=580,"⚠️ REGULAR (580-669)","🚨 DEFICIENTE (300-579)"))))</f>
        <v>👍 BUENO (670-739)</v>
      </c>
      <c r="F45" s="85"/>
      <c r="G45" s="85"/>
      <c r="H45" s="85"/>
      <c r="I45" s="2"/>
    </row>
    <row r="46" spans="1:9" ht="30" customHeight="1">
      <c r="A46" s="2"/>
      <c r="B46" s="84"/>
      <c r="C46" s="84"/>
      <c r="D46" s="84"/>
      <c r="E46" s="86" t="str">
        <f>IF(MIN(E22+E28+E32+E38+E42,850)&gt;=800,"Calificas para las mejores tasas de interés",IF(MIN(E22+E28+E32+E38+E42,850)&gt;=740,"Buenas tasas. Pequeñas mejoras = grandes ahorros",IF(MIN(E22+E28+E32+E38+E42,850)&gt;=670,"Calificas para crédito pero pagas más interés",IF(MIN(E22+E28+E32+E38+E42,850)&gt;=580,"Difícil obtener crédito. Plan de mejora urgente","Alto riesgo. Necesitas un plan de reconstrucción ahora"))))</f>
        <v>Calificas para crédito pero pagas más interés</v>
      </c>
      <c r="F46" s="86"/>
      <c r="G46" s="86"/>
      <c r="H46" s="86"/>
      <c r="I46" s="2"/>
    </row>
    <row r="47" spans="1:9" ht="19.5" customHeight="1">
      <c r="A47" s="2"/>
      <c r="B47" s="84"/>
      <c r="C47" s="84"/>
      <c r="D47" s="84"/>
      <c r="E47" s="87" t="s">
        <v>48</v>
      </c>
      <c r="F47" s="87"/>
      <c r="G47" s="87"/>
      <c r="H47" s="87"/>
      <c r="I47" s="2"/>
    </row>
    <row r="48" spans="1:9" ht="9.75" customHeight="1">
      <c r="A48" s="2"/>
      <c r="B48" s="2"/>
      <c r="C48" s="2"/>
      <c r="D48" s="2"/>
      <c r="E48" s="2"/>
      <c r="F48" s="2"/>
      <c r="G48" s="2"/>
      <c r="H48" s="2"/>
      <c r="I48" s="2"/>
    </row>
    <row r="49" spans="1:9" ht="21.75" customHeight="1">
      <c r="A49" s="2"/>
      <c r="B49" s="80" t="s">
        <v>49</v>
      </c>
      <c r="C49" s="80"/>
      <c r="D49" s="80"/>
      <c r="E49" s="80"/>
      <c r="F49" s="80"/>
      <c r="G49" s="80"/>
      <c r="H49" s="80"/>
      <c r="I49" s="2"/>
    </row>
    <row r="50" spans="1:9" ht="21.75" customHeight="1">
      <c r="A50" s="2"/>
      <c r="B50" s="4" t="s">
        <v>50</v>
      </c>
      <c r="C50" s="4" t="s">
        <v>51</v>
      </c>
      <c r="D50" s="4" t="s">
        <v>52</v>
      </c>
      <c r="E50" s="4" t="s">
        <v>53</v>
      </c>
      <c r="F50" s="15" t="s">
        <v>54</v>
      </c>
      <c r="G50" s="2"/>
      <c r="H50" s="2"/>
      <c r="I50" s="2"/>
    </row>
    <row r="51" spans="1:9" ht="21.75" customHeight="1">
      <c r="A51" s="2"/>
      <c r="B51" s="16" t="s">
        <v>55</v>
      </c>
      <c r="C51" s="16" t="s">
        <v>56</v>
      </c>
      <c r="D51" s="16" t="s">
        <v>57</v>
      </c>
      <c r="E51" s="16" t="s">
        <v>58</v>
      </c>
      <c r="F51" s="17" t="s">
        <v>59</v>
      </c>
      <c r="G51" s="2"/>
      <c r="H51" s="2"/>
      <c r="I51" s="2"/>
    </row>
    <row r="52" spans="1:9" ht="21.75" customHeight="1">
      <c r="A52" s="2"/>
      <c r="B52" s="18" t="s">
        <v>60</v>
      </c>
      <c r="C52" s="18" t="s">
        <v>61</v>
      </c>
      <c r="D52" s="18" t="s">
        <v>62</v>
      </c>
      <c r="E52" s="18" t="s">
        <v>63</v>
      </c>
      <c r="F52" s="19" t="s">
        <v>64</v>
      </c>
      <c r="G52" s="2"/>
      <c r="H52" s="2"/>
      <c r="I52" s="2"/>
    </row>
    <row r="53" spans="1:9" ht="21.75" customHeight="1">
      <c r="A53" s="2"/>
      <c r="B53" s="20" t="s">
        <v>65</v>
      </c>
      <c r="C53" s="20" t="s">
        <v>66</v>
      </c>
      <c r="D53" s="20" t="s">
        <v>67</v>
      </c>
      <c r="E53" s="20" t="s">
        <v>68</v>
      </c>
      <c r="F53" s="21" t="s">
        <v>69</v>
      </c>
      <c r="G53" s="2"/>
      <c r="H53" s="2"/>
      <c r="I53" s="2"/>
    </row>
    <row r="54" spans="1:9" ht="21.75" customHeight="1">
      <c r="A54" s="2"/>
      <c r="B54" s="22" t="s">
        <v>70</v>
      </c>
      <c r="C54" s="22" t="s">
        <v>71</v>
      </c>
      <c r="D54" s="22" t="s">
        <v>72</v>
      </c>
      <c r="E54" s="22" t="s">
        <v>73</v>
      </c>
      <c r="F54" s="23" t="s">
        <v>74</v>
      </c>
      <c r="G54" s="2"/>
      <c r="H54" s="2"/>
      <c r="I54" s="2"/>
    </row>
    <row r="55" spans="1:9" ht="21.75" customHeight="1">
      <c r="A55" s="2"/>
      <c r="B55" s="24" t="s">
        <v>75</v>
      </c>
      <c r="C55" s="24" t="s">
        <v>76</v>
      </c>
      <c r="D55" s="24" t="s">
        <v>77</v>
      </c>
      <c r="E55" s="24" t="s">
        <v>78</v>
      </c>
      <c r="F55" s="25" t="s">
        <v>79</v>
      </c>
      <c r="G55" s="2"/>
      <c r="H55" s="2"/>
      <c r="I55" s="2"/>
    </row>
    <row r="56" spans="1:9" ht="9.75" customHeight="1">
      <c r="A56" s="2"/>
      <c r="B56" s="2"/>
      <c r="C56" s="2"/>
      <c r="D56" s="2"/>
      <c r="E56" s="2"/>
      <c r="F56" s="2"/>
      <c r="G56" s="2"/>
      <c r="H56" s="2"/>
      <c r="I56" s="2"/>
    </row>
    <row r="57" spans="1:9" ht="21.75" customHeight="1">
      <c r="A57" s="2"/>
      <c r="B57" s="80" t="s">
        <v>80</v>
      </c>
      <c r="C57" s="80"/>
      <c r="D57" s="80"/>
      <c r="E57" s="80"/>
      <c r="F57" s="80"/>
      <c r="G57" s="80"/>
      <c r="H57" s="80"/>
      <c r="I57" s="2"/>
    </row>
    <row r="58" spans="1:9" ht="25.5" customHeight="1">
      <c r="A58" s="2"/>
      <c r="B58" s="26" t="s">
        <v>81</v>
      </c>
      <c r="C58" s="81" t="s">
        <v>82</v>
      </c>
      <c r="D58" s="81"/>
      <c r="E58" s="81"/>
      <c r="F58" s="81"/>
      <c r="G58" s="81"/>
      <c r="H58" s="81"/>
      <c r="I58" s="2"/>
    </row>
    <row r="59" spans="1:9" ht="25.5" customHeight="1">
      <c r="A59" s="2"/>
      <c r="B59" s="26" t="s">
        <v>81</v>
      </c>
      <c r="C59" s="81" t="s">
        <v>83</v>
      </c>
      <c r="D59" s="81"/>
      <c r="E59" s="81"/>
      <c r="F59" s="81"/>
      <c r="G59" s="81"/>
      <c r="H59" s="81"/>
      <c r="I59" s="2"/>
    </row>
    <row r="60" spans="1:9" ht="25.5" customHeight="1">
      <c r="A60" s="2"/>
      <c r="B60" s="27" t="s">
        <v>84</v>
      </c>
      <c r="C60" s="76" t="s">
        <v>85</v>
      </c>
      <c r="D60" s="76"/>
      <c r="E60" s="76"/>
      <c r="F60" s="76"/>
      <c r="G60" s="76"/>
      <c r="H60" s="76"/>
      <c r="I60" s="2"/>
    </row>
    <row r="61" spans="1:9" ht="25.5" customHeight="1">
      <c r="A61" s="2"/>
      <c r="B61" s="27" t="s">
        <v>84</v>
      </c>
      <c r="C61" s="76" t="s">
        <v>86</v>
      </c>
      <c r="D61" s="76"/>
      <c r="E61" s="76"/>
      <c r="F61" s="76"/>
      <c r="G61" s="76"/>
      <c r="H61" s="76"/>
      <c r="I61" s="2"/>
    </row>
    <row r="62" spans="1:9" ht="25.5" customHeight="1">
      <c r="A62" s="2"/>
      <c r="B62" s="28" t="s">
        <v>87</v>
      </c>
      <c r="C62" s="77" t="s">
        <v>88</v>
      </c>
      <c r="D62" s="77"/>
      <c r="E62" s="77"/>
      <c r="F62" s="77"/>
      <c r="G62" s="77"/>
      <c r="H62" s="77"/>
      <c r="I62" s="2"/>
    </row>
    <row r="63" spans="1:9" ht="25.5" customHeight="1">
      <c r="A63" s="2"/>
      <c r="B63" s="28" t="s">
        <v>87</v>
      </c>
      <c r="C63" s="77" t="s">
        <v>89</v>
      </c>
      <c r="D63" s="77"/>
      <c r="E63" s="77"/>
      <c r="F63" s="77"/>
      <c r="G63" s="77"/>
      <c r="H63" s="77"/>
      <c r="I63" s="2"/>
    </row>
    <row r="64" spans="1:9" ht="9.75" customHeight="1">
      <c r="A64" s="2"/>
      <c r="B64" s="2"/>
      <c r="C64" s="2"/>
      <c r="D64" s="2"/>
      <c r="E64" s="2"/>
      <c r="F64" s="2"/>
      <c r="G64" s="2"/>
      <c r="H64" s="2"/>
      <c r="I64" s="2"/>
    </row>
    <row r="65" spans="1:9" ht="27.75" customHeight="1">
      <c r="A65" s="2"/>
      <c r="B65" s="78" t="s">
        <v>90</v>
      </c>
      <c r="C65" s="78"/>
      <c r="D65" s="78"/>
      <c r="E65" s="78"/>
      <c r="F65" s="78"/>
      <c r="G65" s="78"/>
      <c r="H65" s="78"/>
      <c r="I65" s="2"/>
    </row>
    <row r="66" spans="1:9">
      <c r="A66" s="2"/>
      <c r="B66" s="2"/>
      <c r="C66" s="2"/>
      <c r="D66" s="2"/>
      <c r="E66" s="2"/>
      <c r="F66" s="2"/>
      <c r="G66" s="2"/>
      <c r="H66" s="2"/>
      <c r="I66" s="2"/>
    </row>
    <row r="67" spans="1:9">
      <c r="A67" s="2"/>
      <c r="B67" s="2"/>
      <c r="C67" s="2"/>
      <c r="D67" s="2"/>
      <c r="E67" s="2"/>
      <c r="F67" s="2"/>
      <c r="G67" s="2"/>
      <c r="H67" s="2"/>
      <c r="I67" s="2"/>
    </row>
    <row r="68" spans="1:9">
      <c r="A68" s="2"/>
      <c r="B68" s="2"/>
      <c r="C68" s="2"/>
      <c r="D68" s="2"/>
      <c r="E68" s="2"/>
      <c r="F68" s="2"/>
      <c r="G68" s="2"/>
      <c r="H68" s="2"/>
      <c r="I68" s="2"/>
    </row>
    <row r="69" spans="1:9">
      <c r="A69" s="2"/>
      <c r="B69" s="2"/>
      <c r="C69" s="2"/>
      <c r="D69" s="2"/>
      <c r="E69" s="2"/>
      <c r="F69" s="2"/>
      <c r="G69" s="2"/>
      <c r="H69" s="2"/>
      <c r="I69" s="2"/>
    </row>
    <row r="70" spans="1:9">
      <c r="A70" s="2"/>
      <c r="B70" s="2"/>
      <c r="C70" s="2"/>
      <c r="D70" s="2"/>
      <c r="E70" s="2"/>
      <c r="F70" s="2"/>
      <c r="G70" s="2"/>
      <c r="H70" s="2"/>
      <c r="I70" s="2"/>
    </row>
    <row r="71" spans="1:9">
      <c r="A71" s="2"/>
      <c r="B71" s="2"/>
      <c r="C71" s="2"/>
      <c r="D71" s="2"/>
      <c r="E71" s="2"/>
      <c r="F71" s="2"/>
      <c r="G71" s="2"/>
      <c r="H71" s="2"/>
      <c r="I71" s="2"/>
    </row>
    <row r="72" spans="1:9">
      <c r="A72" s="2"/>
      <c r="B72" s="2"/>
      <c r="C72" s="2"/>
      <c r="D72" s="2"/>
      <c r="E72" s="2"/>
      <c r="F72" s="2"/>
      <c r="G72" s="2"/>
      <c r="H72" s="2"/>
      <c r="I72" s="2"/>
    </row>
    <row r="73" spans="1:9">
      <c r="A73" s="2"/>
      <c r="B73" s="2"/>
      <c r="C73" s="2"/>
      <c r="D73" s="2"/>
      <c r="E73" s="2"/>
      <c r="F73" s="2"/>
      <c r="G73" s="2"/>
      <c r="H73" s="2"/>
      <c r="I73" s="2"/>
    </row>
    <row r="74" spans="1:9">
      <c r="A74" s="2"/>
      <c r="B74" s="2"/>
      <c r="C74" s="2"/>
      <c r="D74" s="2"/>
      <c r="E74" s="2"/>
      <c r="F74" s="2"/>
      <c r="G74" s="2"/>
      <c r="H74" s="2"/>
      <c r="I74" s="2"/>
    </row>
    <row r="75" spans="1:9">
      <c r="A75" s="2"/>
      <c r="B75" s="2"/>
      <c r="C75" s="2"/>
      <c r="D75" s="2"/>
      <c r="E75" s="2"/>
      <c r="F75" s="2"/>
      <c r="G75" s="2"/>
      <c r="H75" s="2"/>
      <c r="I75" s="2"/>
    </row>
    <row r="76" spans="1:9">
      <c r="A76" s="2"/>
      <c r="B76" s="2"/>
      <c r="C76" s="2"/>
      <c r="D76" s="2"/>
      <c r="E76" s="2"/>
      <c r="F76" s="2"/>
      <c r="G76" s="2"/>
      <c r="H76" s="2"/>
      <c r="I76" s="2"/>
    </row>
    <row r="77" spans="1:9">
      <c r="A77" s="2"/>
      <c r="B77" s="2"/>
      <c r="C77" s="2"/>
      <c r="D77" s="2"/>
      <c r="E77" s="2"/>
      <c r="F77" s="2"/>
      <c r="G77" s="2"/>
      <c r="H77" s="2"/>
      <c r="I77" s="2"/>
    </row>
    <row r="78" spans="1:9">
      <c r="A78" s="2"/>
      <c r="B78" s="2"/>
      <c r="C78" s="2"/>
      <c r="D78" s="2"/>
      <c r="E78" s="2"/>
      <c r="F78" s="2"/>
      <c r="G78" s="2"/>
      <c r="H78" s="2"/>
      <c r="I78" s="2"/>
    </row>
    <row r="79" spans="1:9">
      <c r="A79" s="2"/>
      <c r="B79" s="2"/>
      <c r="C79" s="2"/>
      <c r="D79" s="2"/>
      <c r="E79" s="2"/>
      <c r="F79" s="2"/>
      <c r="G79" s="2"/>
      <c r="H79" s="2"/>
      <c r="I79" s="2"/>
    </row>
    <row r="81" spans="2:8" ht="15" customHeight="1">
      <c r="B81" s="79" t="s">
        <v>91</v>
      </c>
      <c r="C81" s="79"/>
      <c r="D81" s="79"/>
      <c r="E81" s="79"/>
      <c r="F81" s="79"/>
      <c r="G81" s="79"/>
      <c r="H81" s="79"/>
    </row>
  </sheetData>
  <mergeCells count="41">
    <mergeCell ref="B2:H2"/>
    <mergeCell ref="B3:H3"/>
    <mergeCell ref="B4:H4"/>
    <mergeCell ref="B7:H7"/>
    <mergeCell ref="B9:H9"/>
    <mergeCell ref="B17:H17"/>
    <mergeCell ref="B18:H18"/>
    <mergeCell ref="B19:D19"/>
    <mergeCell ref="B20:D20"/>
    <mergeCell ref="B21:D21"/>
    <mergeCell ref="B24:H24"/>
    <mergeCell ref="B25:D25"/>
    <mergeCell ref="B26:D26"/>
    <mergeCell ref="B27:D27"/>
    <mergeCell ref="B28:D28"/>
    <mergeCell ref="B30:H30"/>
    <mergeCell ref="B31:D31"/>
    <mergeCell ref="B32:D32"/>
    <mergeCell ref="B34:H34"/>
    <mergeCell ref="B35:D35"/>
    <mergeCell ref="B36:D36"/>
    <mergeCell ref="B37:D37"/>
    <mergeCell ref="B38:D38"/>
    <mergeCell ref="B40:H40"/>
    <mergeCell ref="B41:D41"/>
    <mergeCell ref="B42:D42"/>
    <mergeCell ref="B44:H44"/>
    <mergeCell ref="B45:D47"/>
    <mergeCell ref="E45:H45"/>
    <mergeCell ref="E46:H46"/>
    <mergeCell ref="E47:H47"/>
    <mergeCell ref="B49:H49"/>
    <mergeCell ref="B57:H57"/>
    <mergeCell ref="C58:H58"/>
    <mergeCell ref="C59:H59"/>
    <mergeCell ref="C60:H60"/>
    <mergeCell ref="C61:H61"/>
    <mergeCell ref="C62:H62"/>
    <mergeCell ref="C63:H63"/>
    <mergeCell ref="B65:H65"/>
    <mergeCell ref="B81:H81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FA5"/>
  </sheetPr>
  <dimension ref="A1:H91"/>
  <sheetViews>
    <sheetView showGridLines="0" zoomScale="265" zoomScaleNormal="265" workbookViewId="0">
      <selection activeCell="H46" sqref="H46"/>
    </sheetView>
  </sheetViews>
  <sheetFormatPr defaultColWidth="8.7109375" defaultRowHeight="15"/>
  <cols>
    <col min="1" max="1" width="2" customWidth="1"/>
    <col min="2" max="2" width="30" customWidth="1"/>
    <col min="3" max="3" width="22.140625" bestFit="1" customWidth="1"/>
    <col min="4" max="6" width="16" customWidth="1"/>
    <col min="7" max="7" width="5" customWidth="1"/>
  </cols>
  <sheetData>
    <row r="1" spans="1:7" ht="7.5" customHeight="1">
      <c r="A1" s="2"/>
      <c r="B1" s="2"/>
      <c r="C1" s="2"/>
      <c r="D1" s="2"/>
      <c r="E1" s="2"/>
      <c r="F1" s="2"/>
      <c r="G1" s="2"/>
    </row>
    <row r="2" spans="1:7" ht="39.75" customHeight="1">
      <c r="A2" s="2"/>
      <c r="B2" s="91" t="s">
        <v>0</v>
      </c>
      <c r="C2" s="91"/>
      <c r="D2" s="91"/>
      <c r="E2" s="91"/>
      <c r="F2" s="91"/>
      <c r="G2" s="2"/>
    </row>
    <row r="3" spans="1:7" ht="25.5" customHeight="1">
      <c r="A3" s="2"/>
      <c r="B3" s="92" t="s">
        <v>92</v>
      </c>
      <c r="C3" s="92"/>
      <c r="D3" s="92"/>
      <c r="E3" s="92"/>
      <c r="F3" s="92"/>
      <c r="G3" s="2"/>
    </row>
    <row r="4" spans="1:7" ht="15" customHeight="1">
      <c r="A4" s="2"/>
      <c r="B4" s="93" t="s">
        <v>2</v>
      </c>
      <c r="C4" s="93"/>
      <c r="D4" s="93"/>
      <c r="E4" s="93"/>
      <c r="F4" s="93"/>
      <c r="G4" s="2"/>
    </row>
    <row r="5" spans="1:7" ht="3.75" customHeight="1">
      <c r="A5" s="2"/>
      <c r="B5" s="3"/>
      <c r="C5" s="3"/>
      <c r="D5" s="3"/>
      <c r="E5" s="3"/>
      <c r="F5" s="3"/>
      <c r="G5" s="2"/>
    </row>
    <row r="6" spans="1:7" ht="9.75" customHeight="1">
      <c r="A6" s="2"/>
      <c r="B6" s="2"/>
      <c r="C6" s="2"/>
      <c r="D6" s="2"/>
      <c r="E6" s="2"/>
      <c r="F6" s="2"/>
      <c r="G6" s="2"/>
    </row>
    <row r="7" spans="1:7" ht="24" customHeight="1">
      <c r="A7" s="2"/>
      <c r="B7" s="78" t="s">
        <v>93</v>
      </c>
      <c r="C7" s="78"/>
      <c r="D7" s="78"/>
      <c r="E7" s="78"/>
      <c r="F7" s="78"/>
      <c r="G7" s="2"/>
    </row>
    <row r="8" spans="1:7" ht="9.75" customHeight="1">
      <c r="A8" s="2"/>
      <c r="B8" s="2"/>
      <c r="C8" s="2"/>
      <c r="D8" s="2"/>
      <c r="E8" s="2"/>
      <c r="F8" s="2"/>
      <c r="G8" s="2"/>
    </row>
    <row r="9" spans="1:7" ht="21.75" customHeight="1">
      <c r="A9" s="2"/>
      <c r="B9" s="80" t="s">
        <v>94</v>
      </c>
      <c r="C9" s="80"/>
      <c r="D9" s="80"/>
      <c r="E9" s="80"/>
      <c r="F9" s="80"/>
      <c r="G9" s="2"/>
    </row>
    <row r="10" spans="1:7" ht="25.5" customHeight="1">
      <c r="A10" s="2"/>
      <c r="B10" s="29" t="s">
        <v>95</v>
      </c>
      <c r="C10" s="30" t="s">
        <v>96</v>
      </c>
      <c r="D10" s="100" t="s">
        <v>97</v>
      </c>
      <c r="E10" s="100"/>
      <c r="F10" s="100"/>
      <c r="G10" s="2"/>
    </row>
    <row r="11" spans="1:7" ht="25.5" customHeight="1">
      <c r="A11" s="2"/>
      <c r="B11" s="31" t="s">
        <v>13</v>
      </c>
      <c r="C11" s="32" t="s">
        <v>98</v>
      </c>
      <c r="D11" s="101" t="s">
        <v>99</v>
      </c>
      <c r="E11" s="101"/>
      <c r="F11" s="101"/>
      <c r="G11" s="2"/>
    </row>
    <row r="12" spans="1:7" ht="25.5" customHeight="1">
      <c r="A12" s="2"/>
      <c r="B12" s="33" t="s">
        <v>100</v>
      </c>
      <c r="C12" s="34" t="s">
        <v>101</v>
      </c>
      <c r="D12" s="102" t="s">
        <v>102</v>
      </c>
      <c r="E12" s="102"/>
      <c r="F12" s="102"/>
      <c r="G12" s="2"/>
    </row>
    <row r="13" spans="1:7" ht="12" customHeight="1">
      <c r="A13" s="2"/>
      <c r="B13" s="2"/>
      <c r="C13" s="2"/>
      <c r="D13" s="2"/>
      <c r="E13" s="2"/>
      <c r="F13" s="2"/>
      <c r="G13" s="2"/>
    </row>
    <row r="14" spans="1:7" ht="21.75" customHeight="1">
      <c r="A14" s="2"/>
      <c r="B14" s="80" t="s">
        <v>103</v>
      </c>
      <c r="C14" s="80"/>
      <c r="D14" s="80"/>
      <c r="E14" s="80"/>
      <c r="F14" s="80"/>
      <c r="G14" s="2"/>
    </row>
    <row r="15" spans="1:7" ht="21.75" customHeight="1">
      <c r="A15" s="2"/>
      <c r="B15" s="88" t="s">
        <v>104</v>
      </c>
      <c r="C15" s="88"/>
      <c r="D15" s="88"/>
      <c r="E15" s="35">
        <v>4500</v>
      </c>
      <c r="F15" s="2"/>
      <c r="G15" s="2"/>
    </row>
    <row r="16" spans="1:7" ht="21.75" customHeight="1">
      <c r="A16" s="2"/>
      <c r="B16" s="88" t="s">
        <v>105</v>
      </c>
      <c r="C16" s="88"/>
      <c r="D16" s="88"/>
      <c r="E16" s="35">
        <v>100</v>
      </c>
      <c r="F16" s="2"/>
      <c r="G16" s="2"/>
    </row>
    <row r="17" spans="1:7" ht="21.75" customHeight="1">
      <c r="A17" s="2"/>
      <c r="B17" s="88" t="s">
        <v>106</v>
      </c>
      <c r="C17" s="88"/>
      <c r="D17" s="88"/>
      <c r="E17" s="35">
        <v>0</v>
      </c>
      <c r="F17" s="2"/>
      <c r="G17" s="2"/>
    </row>
    <row r="18" spans="1:7" ht="31.5" customHeight="1">
      <c r="A18" s="2"/>
      <c r="B18" s="97" t="s">
        <v>107</v>
      </c>
      <c r="C18" s="97"/>
      <c r="D18" s="97"/>
      <c r="E18" s="98">
        <f>SUM(E15:E17)</f>
        <v>4600</v>
      </c>
      <c r="F18" s="98"/>
      <c r="G18" s="2"/>
    </row>
    <row r="19" spans="1:7" ht="12" customHeight="1">
      <c r="A19" s="2"/>
      <c r="B19" s="2"/>
      <c r="C19" s="2"/>
      <c r="D19" s="2"/>
      <c r="E19" s="2"/>
      <c r="F19" s="2"/>
      <c r="G19" s="2"/>
    </row>
    <row r="20" spans="1:7" ht="21.75" customHeight="1">
      <c r="A20" s="2"/>
      <c r="B20" s="99" t="s">
        <v>108</v>
      </c>
      <c r="C20" s="99"/>
      <c r="D20" s="99"/>
      <c r="E20" s="99"/>
      <c r="F20" s="99"/>
      <c r="G20" s="2"/>
    </row>
    <row r="21" spans="1:7" ht="24" customHeight="1">
      <c r="A21" s="2"/>
      <c r="B21" s="36" t="s">
        <v>109</v>
      </c>
      <c r="C21" s="36" t="s">
        <v>110</v>
      </c>
      <c r="D21" s="36" t="s">
        <v>111</v>
      </c>
      <c r="E21" s="36" t="s">
        <v>112</v>
      </c>
      <c r="F21" s="36" t="s">
        <v>113</v>
      </c>
      <c r="G21" s="2"/>
    </row>
    <row r="22" spans="1:7" ht="19.5" customHeight="1">
      <c r="A22" s="2"/>
      <c r="B22" s="37" t="s">
        <v>114</v>
      </c>
      <c r="C22" s="38">
        <v>1000</v>
      </c>
      <c r="D22" s="38">
        <v>1500</v>
      </c>
      <c r="E22" s="39">
        <f t="shared" ref="E22:E30" si="0">C22-D22</f>
        <v>-500</v>
      </c>
      <c r="F22" s="40">
        <f>IF(E18=0,0,D22/E18)</f>
        <v>0.32608695652173914</v>
      </c>
      <c r="G22" s="2"/>
    </row>
    <row r="23" spans="1:7" ht="19.5" customHeight="1">
      <c r="A23" s="2"/>
      <c r="B23" s="41" t="s">
        <v>115</v>
      </c>
      <c r="C23" s="38">
        <v>80</v>
      </c>
      <c r="D23" s="38">
        <v>200</v>
      </c>
      <c r="E23" s="42">
        <f t="shared" si="0"/>
        <v>-120</v>
      </c>
      <c r="F23" s="43">
        <f>IF(E18=0,0,D23/E18)</f>
        <v>4.3478260869565216E-2</v>
      </c>
      <c r="G23" s="2"/>
    </row>
    <row r="24" spans="1:7" ht="19.5" customHeight="1">
      <c r="A24" s="2"/>
      <c r="B24" s="37" t="s">
        <v>116</v>
      </c>
      <c r="C24" s="38">
        <v>80</v>
      </c>
      <c r="D24" s="38">
        <v>80</v>
      </c>
      <c r="E24" s="39">
        <f t="shared" si="0"/>
        <v>0</v>
      </c>
      <c r="F24" s="40">
        <f>IF(E18=0,0,D24/E18)</f>
        <v>1.7391304347826087E-2</v>
      </c>
      <c r="G24" s="2"/>
    </row>
    <row r="25" spans="1:7" ht="19.5" customHeight="1">
      <c r="A25" s="2"/>
      <c r="B25" s="41" t="s">
        <v>117</v>
      </c>
      <c r="C25" s="38">
        <v>200</v>
      </c>
      <c r="D25" s="38">
        <v>250</v>
      </c>
      <c r="E25" s="42">
        <f t="shared" si="0"/>
        <v>-50</v>
      </c>
      <c r="F25" s="43">
        <f>IF(E18=0,0,D25/E18)</f>
        <v>5.434782608695652E-2</v>
      </c>
      <c r="G25" s="2"/>
    </row>
    <row r="26" spans="1:7" ht="19.5" customHeight="1">
      <c r="A26" s="2"/>
      <c r="B26" s="37" t="s">
        <v>118</v>
      </c>
      <c r="C26" s="38">
        <v>200</v>
      </c>
      <c r="D26" s="38">
        <v>300</v>
      </c>
      <c r="E26" s="39">
        <f t="shared" si="0"/>
        <v>-100</v>
      </c>
      <c r="F26" s="40">
        <f>IF(E18=0,0,D26/E18)</f>
        <v>6.5217391304347824E-2</v>
      </c>
      <c r="G26" s="2"/>
    </row>
    <row r="27" spans="1:7" ht="19.5" customHeight="1">
      <c r="A27" s="2"/>
      <c r="B27" s="41" t="s">
        <v>119</v>
      </c>
      <c r="C27" s="38">
        <v>0</v>
      </c>
      <c r="D27" s="38">
        <v>0</v>
      </c>
      <c r="E27" s="42">
        <f t="shared" si="0"/>
        <v>0</v>
      </c>
      <c r="F27" s="43">
        <f>IF(E18=0,0,D27/E18)</f>
        <v>0</v>
      </c>
      <c r="G27" s="2"/>
    </row>
    <row r="28" spans="1:7" ht="19.5" customHeight="1">
      <c r="A28" s="2"/>
      <c r="B28" s="37" t="s">
        <v>120</v>
      </c>
      <c r="C28" s="38">
        <v>0</v>
      </c>
      <c r="D28" s="38">
        <v>0</v>
      </c>
      <c r="E28" s="39">
        <f t="shared" si="0"/>
        <v>0</v>
      </c>
      <c r="F28" s="40">
        <f>IF(E18=0,0,D28/E18)</f>
        <v>0</v>
      </c>
      <c r="G28" s="2"/>
    </row>
    <row r="29" spans="1:7" ht="19.5" customHeight="1">
      <c r="A29" s="2"/>
      <c r="B29" s="41" t="s">
        <v>121</v>
      </c>
      <c r="C29" s="38">
        <v>0</v>
      </c>
      <c r="D29" s="38">
        <v>0</v>
      </c>
      <c r="E29" s="42">
        <f t="shared" si="0"/>
        <v>0</v>
      </c>
      <c r="F29" s="43">
        <f>IF(E18=0,0,D29/E18)</f>
        <v>0</v>
      </c>
      <c r="G29" s="2"/>
    </row>
    <row r="30" spans="1:7" ht="25.5" customHeight="1">
      <c r="A30" s="2"/>
      <c r="B30" s="44" t="s">
        <v>122</v>
      </c>
      <c r="C30" s="45">
        <f>SUM(C22:C29)</f>
        <v>1560</v>
      </c>
      <c r="D30" s="45">
        <f>SUM(D22:D29)</f>
        <v>2330</v>
      </c>
      <c r="E30" s="45">
        <f t="shared" si="0"/>
        <v>-770</v>
      </c>
      <c r="F30" s="46">
        <f>IF(E18=0,0,D30/E18)</f>
        <v>0.50652173913043474</v>
      </c>
      <c r="G30" s="2"/>
    </row>
    <row r="31" spans="1:7" ht="9.75" customHeight="1">
      <c r="A31" s="2"/>
      <c r="B31" s="2"/>
      <c r="C31" s="2"/>
      <c r="D31" s="2"/>
      <c r="E31" s="2"/>
      <c r="F31" s="2"/>
      <c r="G31" s="2"/>
    </row>
    <row r="32" spans="1:7" ht="21.75" customHeight="1">
      <c r="A32" s="2"/>
      <c r="B32" s="94" t="s">
        <v>123</v>
      </c>
      <c r="C32" s="94"/>
      <c r="D32" s="94"/>
      <c r="E32" s="94"/>
      <c r="F32" s="94"/>
      <c r="G32" s="2"/>
    </row>
    <row r="33" spans="1:7" ht="24" customHeight="1">
      <c r="A33" s="2"/>
      <c r="B33" s="47" t="s">
        <v>109</v>
      </c>
      <c r="C33" s="47" t="s">
        <v>110</v>
      </c>
      <c r="D33" s="47" t="s">
        <v>111</v>
      </c>
      <c r="E33" s="47" t="s">
        <v>112</v>
      </c>
      <c r="F33" s="47" t="s">
        <v>113</v>
      </c>
      <c r="G33" s="2"/>
    </row>
    <row r="34" spans="1:7" ht="19.5" customHeight="1">
      <c r="A34" s="2"/>
      <c r="B34" s="48" t="s">
        <v>124</v>
      </c>
      <c r="C34" s="38">
        <v>50</v>
      </c>
      <c r="D34" s="38">
        <v>300</v>
      </c>
      <c r="E34" s="49">
        <f t="shared" ref="E34:E40" si="1">C34-D34</f>
        <v>-250</v>
      </c>
      <c r="F34" s="50">
        <f>IF(E18=0,0,D34/E18)</f>
        <v>6.5217391304347824E-2</v>
      </c>
      <c r="G34" s="2"/>
    </row>
    <row r="35" spans="1:7" ht="19.5" customHeight="1">
      <c r="A35" s="2"/>
      <c r="B35" s="41" t="s">
        <v>125</v>
      </c>
      <c r="C35" s="38">
        <v>10</v>
      </c>
      <c r="D35" s="38">
        <v>20</v>
      </c>
      <c r="E35" s="42">
        <f t="shared" si="1"/>
        <v>-10</v>
      </c>
      <c r="F35" s="43">
        <f>IF(E18=0,0,D35/E18)</f>
        <v>4.3478260869565218E-3</v>
      </c>
      <c r="G35" s="2"/>
    </row>
    <row r="36" spans="1:7" ht="19.5" customHeight="1">
      <c r="A36" s="2"/>
      <c r="B36" s="48" t="s">
        <v>126</v>
      </c>
      <c r="C36" s="38">
        <v>50</v>
      </c>
      <c r="D36" s="38">
        <v>80</v>
      </c>
      <c r="E36" s="49">
        <f t="shared" si="1"/>
        <v>-30</v>
      </c>
      <c r="F36" s="50">
        <f>IF(E18=0,0,D36/E18)</f>
        <v>1.7391304347826087E-2</v>
      </c>
      <c r="G36" s="2"/>
    </row>
    <row r="37" spans="1:7" ht="19.5" customHeight="1">
      <c r="A37" s="2"/>
      <c r="B37" s="41" t="s">
        <v>127</v>
      </c>
      <c r="C37" s="38">
        <v>100</v>
      </c>
      <c r="D37" s="38">
        <v>300</v>
      </c>
      <c r="E37" s="42">
        <f t="shared" si="1"/>
        <v>-200</v>
      </c>
      <c r="F37" s="43">
        <f>IF(E18=0,0,D37/E18)</f>
        <v>6.5217391304347824E-2</v>
      </c>
      <c r="G37" s="2"/>
    </row>
    <row r="38" spans="1:7" ht="19.5" customHeight="1">
      <c r="A38" s="2"/>
      <c r="B38" s="48" t="s">
        <v>128</v>
      </c>
      <c r="C38" s="38">
        <v>50</v>
      </c>
      <c r="D38" s="38">
        <v>80</v>
      </c>
      <c r="E38" s="49">
        <f t="shared" si="1"/>
        <v>-30</v>
      </c>
      <c r="F38" s="50">
        <f>IF(E18=0,0,D38/E18)</f>
        <v>1.7391304347826087E-2</v>
      </c>
      <c r="G38" s="2"/>
    </row>
    <row r="39" spans="1:7" ht="19.5" customHeight="1">
      <c r="A39" s="2"/>
      <c r="B39" s="41" t="s">
        <v>129</v>
      </c>
      <c r="C39" s="38">
        <v>0</v>
      </c>
      <c r="D39" s="38">
        <v>0</v>
      </c>
      <c r="E39" s="42">
        <f t="shared" si="1"/>
        <v>0</v>
      </c>
      <c r="F39" s="43">
        <f>IF(E18=0,0,D39/E18)</f>
        <v>0</v>
      </c>
      <c r="G39" s="2"/>
    </row>
    <row r="40" spans="1:7" ht="25.5" customHeight="1">
      <c r="A40" s="2"/>
      <c r="B40" s="51" t="s">
        <v>130</v>
      </c>
      <c r="C40" s="52">
        <f>SUM(C34:C39)</f>
        <v>260</v>
      </c>
      <c r="D40" s="52">
        <f>SUM(D34:D39)</f>
        <v>780</v>
      </c>
      <c r="E40" s="52">
        <f t="shared" si="1"/>
        <v>-520</v>
      </c>
      <c r="F40" s="53">
        <f>IF(E18=0,0,D40/E18)</f>
        <v>0.16956521739130434</v>
      </c>
      <c r="G40" s="2"/>
    </row>
    <row r="41" spans="1:7" ht="9.75" customHeight="1">
      <c r="A41" s="2"/>
      <c r="B41" s="2"/>
      <c r="C41" s="2"/>
      <c r="D41" s="2"/>
      <c r="E41" s="2"/>
      <c r="F41" s="2"/>
      <c r="G41" s="2"/>
    </row>
    <row r="42" spans="1:7" ht="21.75" customHeight="1">
      <c r="A42" s="2"/>
      <c r="B42" s="95" t="s">
        <v>131</v>
      </c>
      <c r="C42" s="95"/>
      <c r="D42" s="95"/>
      <c r="E42" s="95"/>
      <c r="F42" s="95"/>
      <c r="G42" s="2"/>
    </row>
    <row r="43" spans="1:7" ht="24" customHeight="1">
      <c r="A43" s="2"/>
      <c r="B43" s="54" t="s">
        <v>109</v>
      </c>
      <c r="C43" s="54" t="s">
        <v>132</v>
      </c>
      <c r="D43" s="54" t="s">
        <v>133</v>
      </c>
      <c r="E43" s="54" t="s">
        <v>112</v>
      </c>
      <c r="F43" s="54" t="s">
        <v>113</v>
      </c>
      <c r="G43" s="2"/>
    </row>
    <row r="44" spans="1:7" ht="21.75" customHeight="1">
      <c r="A44" s="2"/>
      <c r="B44" s="55" t="s">
        <v>134</v>
      </c>
      <c r="C44" s="38">
        <v>100</v>
      </c>
      <c r="D44" s="38">
        <v>0</v>
      </c>
      <c r="E44" s="56">
        <f>C44-D44</f>
        <v>100</v>
      </c>
      <c r="F44" s="57">
        <f>IF(E18=0,0,D44/E18)</f>
        <v>0</v>
      </c>
      <c r="G44" s="2"/>
    </row>
    <row r="45" spans="1:7" ht="21.75" customHeight="1">
      <c r="A45" s="2"/>
      <c r="B45" s="41" t="s">
        <v>135</v>
      </c>
      <c r="C45" s="38">
        <v>50</v>
      </c>
      <c r="D45" s="38">
        <v>0</v>
      </c>
      <c r="E45" s="42">
        <f>C45-D45</f>
        <v>50</v>
      </c>
      <c r="F45" s="43">
        <f>IF(E18=0,0,D45/E18)</f>
        <v>0</v>
      </c>
      <c r="G45" s="2"/>
    </row>
    <row r="46" spans="1:7" ht="21.75" customHeight="1">
      <c r="A46" s="2"/>
      <c r="B46" s="55" t="s">
        <v>136</v>
      </c>
      <c r="C46" s="38">
        <v>100</v>
      </c>
      <c r="D46" s="38">
        <v>0</v>
      </c>
      <c r="E46" s="56">
        <f>C46-D46</f>
        <v>100</v>
      </c>
      <c r="F46" s="57">
        <f>IF(E18=0,0,D46/E18)</f>
        <v>0</v>
      </c>
      <c r="G46" s="2"/>
    </row>
    <row r="47" spans="1:7" ht="21.75" customHeight="1">
      <c r="A47" s="2"/>
      <c r="B47" s="41" t="s">
        <v>137</v>
      </c>
      <c r="C47" s="38">
        <v>0</v>
      </c>
      <c r="D47" s="38">
        <v>0</v>
      </c>
      <c r="E47" s="42">
        <f>C47-D47</f>
        <v>0</v>
      </c>
      <c r="F47" s="43">
        <f>IF(E18=0,0,D47/E18)</f>
        <v>0</v>
      </c>
      <c r="G47" s="2"/>
    </row>
    <row r="48" spans="1:7" ht="25.5" customHeight="1">
      <c r="A48" s="2"/>
      <c r="B48" s="58" t="s">
        <v>138</v>
      </c>
      <c r="C48" s="59">
        <f>SUM(C44:C47)</f>
        <v>250</v>
      </c>
      <c r="D48" s="59">
        <f>SUM(D44:D47)</f>
        <v>0</v>
      </c>
      <c r="E48" s="59">
        <f>C48-D48</f>
        <v>250</v>
      </c>
      <c r="F48" s="60">
        <f>IF(E18=0,0,D48/E18)</f>
        <v>0</v>
      </c>
      <c r="G48" s="2"/>
    </row>
    <row r="49" spans="1:7" ht="13.5" customHeight="1">
      <c r="A49" s="2"/>
      <c r="B49" s="2"/>
      <c r="C49" s="2"/>
      <c r="D49" s="2"/>
      <c r="E49" s="2"/>
      <c r="F49" s="2"/>
      <c r="G49" s="2"/>
    </row>
    <row r="50" spans="1:7" ht="25.5" customHeight="1">
      <c r="A50" s="2"/>
      <c r="B50" s="96" t="s">
        <v>139</v>
      </c>
      <c r="C50" s="96"/>
      <c r="D50" s="96"/>
      <c r="E50" s="96"/>
      <c r="F50" s="96"/>
      <c r="G50" s="2"/>
    </row>
    <row r="51" spans="1:7" ht="24" customHeight="1">
      <c r="A51" s="2"/>
      <c r="B51" s="4" t="s">
        <v>109</v>
      </c>
      <c r="C51" s="4" t="s">
        <v>140</v>
      </c>
      <c r="D51" s="4" t="s">
        <v>141</v>
      </c>
      <c r="E51" s="4" t="s">
        <v>142</v>
      </c>
      <c r="F51" s="4" t="s">
        <v>143</v>
      </c>
      <c r="G51" s="2"/>
    </row>
    <row r="52" spans="1:7" ht="27.75" customHeight="1">
      <c r="A52" s="2"/>
      <c r="B52" s="61" t="s">
        <v>144</v>
      </c>
      <c r="C52" s="62" t="s">
        <v>95</v>
      </c>
      <c r="D52" s="63">
        <f>IF(E18=0,0,C30/E18)</f>
        <v>0.33913043478260868</v>
      </c>
      <c r="E52" s="64">
        <f>IF(E18=0,0,D30/E18)</f>
        <v>0.50652173913043474</v>
      </c>
      <c r="F52" s="65" t="str">
        <f>IF(E18=0,"-",IF(D30/E18&lt;=0.5,"✅ Bien","⚠️ Por encima"))</f>
        <v>⚠️ Por encima</v>
      </c>
      <c r="G52" s="2"/>
    </row>
    <row r="53" spans="1:7" ht="27.75" customHeight="1">
      <c r="A53" s="2"/>
      <c r="B53" s="66" t="s">
        <v>145</v>
      </c>
      <c r="C53" s="67" t="s">
        <v>13</v>
      </c>
      <c r="D53" s="68">
        <f>IF(E18=0,0,C40/E18)</f>
        <v>5.6521739130434782E-2</v>
      </c>
      <c r="E53" s="69">
        <f>IF(E18=0,0,D40/E18)</f>
        <v>0.16956521739130434</v>
      </c>
      <c r="F53" s="70" t="str">
        <f>IF(E18=0,"-",IF(D40/E18&lt;=0.3,"✅ Bien","⚠️ Reduce"))</f>
        <v>✅ Bien</v>
      </c>
      <c r="G53" s="2"/>
    </row>
    <row r="54" spans="1:7" ht="27.75" customHeight="1">
      <c r="A54" s="2"/>
      <c r="B54" s="71" t="s">
        <v>146</v>
      </c>
      <c r="C54" s="72" t="s">
        <v>100</v>
      </c>
      <c r="D54" s="73">
        <f>IF(E18=0,0,C48/E18)</f>
        <v>5.434782608695652E-2</v>
      </c>
      <c r="E54" s="74">
        <f>IF(E18=0,0,D48/E18)</f>
        <v>0</v>
      </c>
      <c r="F54" s="75" t="str">
        <f>IF(E18=0,"-",IF(D48/E18&gt;=0.2,"✅ Bien","🚨 Aumenta"))</f>
        <v>🚨 Aumenta</v>
      </c>
      <c r="G54" s="2"/>
    </row>
    <row r="55" spans="1:7" ht="31.5" customHeight="1">
      <c r="A55" s="2"/>
      <c r="B55" s="97" t="s">
        <v>147</v>
      </c>
      <c r="C55" s="97"/>
      <c r="D55" s="97"/>
      <c r="E55" s="98">
        <f>E18-D30-D40-D48</f>
        <v>1490</v>
      </c>
      <c r="F55" s="98"/>
      <c r="G55" s="2"/>
    </row>
    <row r="56" spans="1:7" ht="9.75" customHeight="1">
      <c r="A56" s="2"/>
      <c r="B56" s="2"/>
      <c r="C56" s="2"/>
      <c r="D56" s="2"/>
      <c r="E56" s="2"/>
      <c r="F56" s="2"/>
      <c r="G56" s="2"/>
    </row>
    <row r="57" spans="1:7" ht="27.75" customHeight="1">
      <c r="A57" s="2"/>
      <c r="B57" s="78" t="s">
        <v>148</v>
      </c>
      <c r="C57" s="78"/>
      <c r="D57" s="78"/>
      <c r="E57" s="78"/>
      <c r="F57" s="78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  <row r="66" spans="1:7">
      <c r="A66" s="2"/>
      <c r="B66" s="2"/>
      <c r="C66" s="2"/>
      <c r="D66" s="2"/>
      <c r="E66" s="2"/>
      <c r="F66" s="2"/>
      <c r="G66" s="2"/>
    </row>
    <row r="67" spans="1:7">
      <c r="A67" s="2"/>
      <c r="B67" s="2"/>
      <c r="C67" s="2"/>
      <c r="D67" s="2"/>
      <c r="E67" s="2"/>
      <c r="F67" s="2"/>
      <c r="G67" s="2"/>
    </row>
    <row r="68" spans="1:7">
      <c r="A68" s="2"/>
      <c r="B68" s="2"/>
      <c r="C68" s="2"/>
      <c r="D68" s="2"/>
      <c r="E68" s="2"/>
      <c r="F68" s="2"/>
      <c r="G68" s="2"/>
    </row>
    <row r="69" spans="1:7">
      <c r="A69" s="2"/>
      <c r="B69" s="2"/>
      <c r="C69" s="2"/>
      <c r="D69" s="2"/>
      <c r="E69" s="2"/>
      <c r="F69" s="2"/>
      <c r="G69" s="2"/>
    </row>
    <row r="70" spans="1:7">
      <c r="A70" s="2"/>
      <c r="B70" s="2"/>
      <c r="C70" s="2"/>
      <c r="D70" s="2"/>
      <c r="E70" s="2"/>
      <c r="F70" s="2"/>
      <c r="G70" s="2"/>
    </row>
    <row r="71" spans="1:7">
      <c r="A71" s="2"/>
      <c r="B71" s="2"/>
      <c r="C71" s="2"/>
      <c r="D71" s="2"/>
      <c r="E71" s="2"/>
      <c r="F71" s="2"/>
      <c r="G71" s="2"/>
    </row>
    <row r="72" spans="1:7">
      <c r="A72" s="2"/>
      <c r="B72" s="2"/>
      <c r="C72" s="2"/>
      <c r="D72" s="2"/>
      <c r="E72" s="2"/>
      <c r="F72" s="2"/>
      <c r="G72" s="2"/>
    </row>
    <row r="73" spans="1:7">
      <c r="A73" s="2"/>
      <c r="B73" s="2"/>
      <c r="C73" s="2"/>
      <c r="D73" s="2"/>
      <c r="E73" s="2"/>
      <c r="F73" s="2"/>
      <c r="G73" s="2"/>
    </row>
    <row r="74" spans="1:7">
      <c r="A74" s="2"/>
      <c r="B74" s="2"/>
      <c r="C74" s="2"/>
      <c r="D74" s="2"/>
      <c r="E74" s="2"/>
      <c r="F74" s="2"/>
      <c r="G74" s="2"/>
    </row>
    <row r="75" spans="1:7">
      <c r="A75" s="2"/>
      <c r="B75" s="2"/>
      <c r="C75" s="2"/>
      <c r="D75" s="2"/>
      <c r="E75" s="2"/>
      <c r="F75" s="2"/>
      <c r="G75" s="2"/>
    </row>
    <row r="76" spans="1:7">
      <c r="A76" s="2"/>
      <c r="B76" s="2"/>
      <c r="C76" s="2"/>
      <c r="D76" s="2"/>
      <c r="E76" s="2"/>
      <c r="F76" s="2"/>
      <c r="G76" s="2"/>
    </row>
    <row r="77" spans="1:7">
      <c r="A77" s="2"/>
      <c r="B77" s="2"/>
      <c r="C77" s="2"/>
      <c r="D77" s="2"/>
      <c r="E77" s="2"/>
      <c r="F77" s="2"/>
      <c r="G77" s="2"/>
    </row>
    <row r="78" spans="1:7">
      <c r="A78" s="2"/>
      <c r="B78" s="2"/>
      <c r="C78" s="2"/>
      <c r="D78" s="2"/>
      <c r="E78" s="2"/>
      <c r="F78" s="2"/>
      <c r="G78" s="2"/>
    </row>
    <row r="79" spans="1:7">
      <c r="A79" s="2"/>
      <c r="B79" s="2"/>
      <c r="C79" s="2"/>
      <c r="D79" s="2"/>
      <c r="E79" s="2"/>
      <c r="F79" s="2"/>
      <c r="G79" s="2"/>
    </row>
    <row r="80" spans="1:7">
      <c r="A80" s="2"/>
      <c r="B80" s="2"/>
      <c r="C80" s="2"/>
      <c r="D80" s="2"/>
      <c r="E80" s="2"/>
      <c r="F80" s="2"/>
      <c r="G80" s="2"/>
    </row>
    <row r="81" spans="1:8">
      <c r="A81" s="2"/>
      <c r="B81" s="2"/>
      <c r="C81" s="2"/>
      <c r="D81" s="2"/>
      <c r="E81" s="2"/>
      <c r="F81" s="2"/>
      <c r="G81" s="2"/>
    </row>
    <row r="82" spans="1:8">
      <c r="A82" s="2"/>
      <c r="B82" s="2"/>
      <c r="C82" s="2"/>
      <c r="D82" s="2"/>
      <c r="E82" s="2"/>
      <c r="F82" s="2"/>
      <c r="G82" s="2"/>
    </row>
    <row r="83" spans="1:8">
      <c r="A83" s="2"/>
      <c r="B83" s="2"/>
      <c r="C83" s="2"/>
      <c r="D83" s="2"/>
      <c r="E83" s="2"/>
      <c r="F83" s="2"/>
      <c r="G83" s="2"/>
    </row>
    <row r="84" spans="1:8">
      <c r="A84" s="2"/>
      <c r="B84" s="2"/>
      <c r="C84" s="2"/>
      <c r="D84" s="2"/>
      <c r="E84" s="2"/>
      <c r="F84" s="2"/>
      <c r="G84" s="2"/>
    </row>
    <row r="85" spans="1:8">
      <c r="A85" s="2"/>
      <c r="B85" s="2"/>
      <c r="C85" s="2"/>
      <c r="D85" s="2"/>
      <c r="E85" s="2"/>
      <c r="F85" s="2"/>
      <c r="G85" s="2"/>
    </row>
    <row r="86" spans="1:8">
      <c r="A86" s="2"/>
      <c r="B86" s="2"/>
      <c r="C86" s="2"/>
      <c r="D86" s="2"/>
      <c r="E86" s="2"/>
      <c r="F86" s="2"/>
      <c r="G86" s="2"/>
    </row>
    <row r="87" spans="1:8">
      <c r="A87" s="2"/>
      <c r="B87" s="2"/>
      <c r="C87" s="2"/>
      <c r="D87" s="2"/>
      <c r="E87" s="2"/>
      <c r="F87" s="2"/>
      <c r="G87" s="2"/>
    </row>
    <row r="88" spans="1:8">
      <c r="A88" s="2"/>
      <c r="B88" s="2"/>
      <c r="C88" s="2"/>
      <c r="D88" s="2"/>
      <c r="E88" s="2"/>
      <c r="F88" s="2"/>
      <c r="G88" s="2"/>
    </row>
    <row r="89" spans="1:8">
      <c r="A89" s="2"/>
      <c r="B89" s="2"/>
      <c r="C89" s="2"/>
      <c r="D89" s="2"/>
      <c r="E89" s="2"/>
      <c r="F89" s="2"/>
      <c r="G89" s="2"/>
    </row>
    <row r="91" spans="1:8" ht="15" customHeight="1">
      <c r="B91" s="79" t="s">
        <v>91</v>
      </c>
      <c r="C91" s="79"/>
      <c r="D91" s="79"/>
      <c r="E91" s="79"/>
      <c r="F91" s="79"/>
      <c r="G91" s="79"/>
      <c r="H91" s="79"/>
    </row>
  </sheetData>
  <mergeCells count="22">
    <mergeCell ref="B2:F2"/>
    <mergeCell ref="B3:F3"/>
    <mergeCell ref="B4:F4"/>
    <mergeCell ref="B7:F7"/>
    <mergeCell ref="B9:F9"/>
    <mergeCell ref="D10:F10"/>
    <mergeCell ref="D11:F11"/>
    <mergeCell ref="D12:F12"/>
    <mergeCell ref="B14:F14"/>
    <mergeCell ref="B15:D15"/>
    <mergeCell ref="B16:D16"/>
    <mergeCell ref="B17:D17"/>
    <mergeCell ref="B18:D18"/>
    <mergeCell ref="E18:F18"/>
    <mergeCell ref="B20:F20"/>
    <mergeCell ref="B57:F57"/>
    <mergeCell ref="B91:H91"/>
    <mergeCell ref="B32:F32"/>
    <mergeCell ref="B42:F42"/>
    <mergeCell ref="B50:F50"/>
    <mergeCell ref="B55:D55"/>
    <mergeCell ref="E55:F55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BitSigma</cp:lastModifiedBy>
  <cp:revision>0</cp:revision>
  <dcterms:created xsi:type="dcterms:W3CDTF">2026-05-23T22:59:57Z</dcterms:created>
  <dcterms:modified xsi:type="dcterms:W3CDTF">2026-05-28T00:26:46Z</dcterms:modified>
  <cp:category/>
  <cp:contentStatus/>
</cp:coreProperties>
</file>